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ัชรัตน์\ita 69\O10\"/>
    </mc:Choice>
  </mc:AlternateContent>
  <xr:revisionPtr revIDLastSave="0" documentId="13_ncr:1_{A92D2C0E-6A7F-4607-9EF8-BC6BC22C9E39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 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2- 69'!$A$1:$K$64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4" i="5" l="1"/>
  <c r="D53" i="5"/>
  <c r="D52" i="5" s="1"/>
  <c r="D50" i="5"/>
  <c r="D49" i="5" s="1"/>
  <c r="D48" i="5" s="1"/>
  <c r="D46" i="5"/>
  <c r="D45" i="5" s="1"/>
  <c r="D44" i="5" s="1"/>
  <c r="D37" i="5"/>
  <c r="D36" i="5" s="1"/>
  <c r="I11" i="5"/>
  <c r="J13" i="5"/>
  <c r="D11" i="5"/>
  <c r="J59" i="5"/>
  <c r="J58" i="5"/>
  <c r="L16" i="5"/>
  <c r="M16" i="5" s="1"/>
  <c r="J16" i="5"/>
  <c r="J56" i="5" l="1"/>
  <c r="J57" i="5"/>
  <c r="I37" i="5"/>
  <c r="E40" i="5"/>
  <c r="E37" i="5" s="1"/>
  <c r="F40" i="5"/>
  <c r="F37" i="5" s="1"/>
  <c r="G40" i="5"/>
  <c r="G37" i="5" s="1"/>
  <c r="H40" i="5"/>
  <c r="H37" i="5" s="1"/>
  <c r="J38" i="5"/>
  <c r="J37" i="5" l="1"/>
  <c r="J36" i="5" s="1"/>
  <c r="J55" i="5" l="1"/>
  <c r="I54" i="5"/>
  <c r="I53" i="5" s="1"/>
  <c r="M52" i="5"/>
  <c r="M51" i="5"/>
  <c r="J51" i="5"/>
  <c r="I50" i="5"/>
  <c r="I49" i="5" s="1"/>
  <c r="I48" i="5" s="1"/>
  <c r="H50" i="5"/>
  <c r="H49" i="5" s="1"/>
  <c r="H48" i="5" s="1"/>
  <c r="G50" i="5"/>
  <c r="G49" i="5" s="1"/>
  <c r="G48" i="5" s="1"/>
  <c r="F50" i="5"/>
  <c r="F49" i="5" s="1"/>
  <c r="F48" i="5" s="1"/>
  <c r="E50" i="5"/>
  <c r="E49" i="5" s="1"/>
  <c r="E48" i="5" s="1"/>
  <c r="M47" i="5"/>
  <c r="J47" i="5"/>
  <c r="I46" i="5"/>
  <c r="I45" i="5" s="1"/>
  <c r="I44" i="5" s="1"/>
  <c r="J43" i="5"/>
  <c r="M40" i="5"/>
  <c r="J39" i="5"/>
  <c r="M38" i="5"/>
  <c r="H36" i="5"/>
  <c r="G36" i="5"/>
  <c r="F36" i="5"/>
  <c r="E36" i="5"/>
  <c r="J35" i="5"/>
  <c r="I32" i="5"/>
  <c r="J32" i="5" s="1"/>
  <c r="M32" i="5"/>
  <c r="M31" i="5"/>
  <c r="J31" i="5"/>
  <c r="M30" i="5"/>
  <c r="J30" i="5"/>
  <c r="M29" i="5"/>
  <c r="J29" i="5"/>
  <c r="J28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L15" i="5"/>
  <c r="M15" i="5" s="1"/>
  <c r="J15" i="5"/>
  <c r="M12" i="5"/>
  <c r="J12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G60" i="5" l="1"/>
  <c r="E60" i="5"/>
  <c r="F60" i="5"/>
  <c r="H60" i="5"/>
  <c r="J44" i="5"/>
  <c r="J46" i="5"/>
  <c r="J11" i="5"/>
  <c r="J10" i="5" s="1"/>
  <c r="J9" i="5" s="1"/>
  <c r="J8" i="5" s="1"/>
  <c r="J34" i="5"/>
  <c r="J50" i="5"/>
  <c r="J49" i="5" s="1"/>
  <c r="J48" i="5" s="1"/>
  <c r="J53" i="5"/>
  <c r="J52" i="5"/>
  <c r="J33" i="5"/>
  <c r="I10" i="5"/>
  <c r="I9" i="5" s="1"/>
  <c r="I8" i="5" s="1"/>
  <c r="J54" i="5"/>
  <c r="J45" i="5"/>
  <c r="I36" i="5"/>
  <c r="D60" i="5" l="1"/>
  <c r="I60" i="5"/>
  <c r="D39" i="1"/>
  <c r="C6" i="6" l="1"/>
  <c r="J60" i="5"/>
  <c r="O37" i="2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O11" i="2"/>
  <c r="N11" i="2"/>
  <c r="M11" i="2"/>
  <c r="P11" i="2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C78" i="1"/>
  <c r="E77" i="1"/>
  <c r="E76" i="1"/>
  <c r="E75" i="1"/>
  <c r="E74" i="1"/>
  <c r="G73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B62" i="1"/>
  <c r="E61" i="1"/>
  <c r="G60" i="1"/>
  <c r="E60" i="1"/>
  <c r="E59" i="1"/>
  <c r="E58" i="1"/>
  <c r="G57" i="1"/>
  <c r="E57" i="1"/>
  <c r="E56" i="1"/>
  <c r="G55" i="1"/>
  <c r="E55" i="1"/>
  <c r="G54" i="1"/>
  <c r="E54" i="1"/>
  <c r="E53" i="1"/>
  <c r="I52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15" i="2" l="1"/>
  <c r="N15" i="2"/>
  <c r="I56" i="1" s="1"/>
  <c r="P9" i="2"/>
  <c r="G53" i="1"/>
  <c r="G58" i="1"/>
  <c r="N9" i="2"/>
  <c r="I50" i="1" s="1"/>
  <c r="N29" i="2"/>
  <c r="I70" i="1" s="1"/>
  <c r="G62" i="1"/>
  <c r="G74" i="1"/>
  <c r="G70" i="1"/>
  <c r="N17" i="2"/>
  <c r="I58" i="1" s="1"/>
  <c r="P31" i="2"/>
  <c r="G59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<sst xmlns="http://schemas.openxmlformats.org/spreadsheetml/2006/main" count="514" uniqueCount="200">
  <si>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</si>
  <si>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</si>
  <si>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</si>
  <si>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</si>
  <si>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</si>
  <si>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</si>
  <si>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</si>
  <si>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</si>
  <si>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</si>
  <si>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</si>
  <si>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</si>
  <si>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</si>
  <si>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</si>
  <si>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</si>
  <si>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</si>
  <si>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</si>
  <si>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</si>
  <si>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</si>
  <si>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</si>
  <si>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</si>
  <si>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</si>
  <si>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</si>
  <si>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</si>
  <si>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</si>
  <si>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</si>
  <si>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</si>
  <si>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</si>
  <si>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</si>
  <si>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</si>
  <si>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</si>
  <si>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</si>
  <si>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</si>
  <si>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</si>
  <si>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</si>
  <si>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</si>
  <si>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</si>
  <si>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</si>
  <si>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</si>
  <si>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</si>
  <si>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</si>
  <si>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</si>
  <si>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</si>
  <si>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</si>
  <si>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</si>
  <si>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</si>
  <si>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</si>
  <si>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</si>
  <si>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</si>
  <si>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</si>
  <si>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</si>
  <si>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</si>
  <si>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</si>
  <si>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</si>
  <si>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</si>
  <si>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</si>
  <si>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</si>
  <si>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</si>
  <si>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</si>
  <si>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</si>
  <si>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</si>
  <si>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</si>
  <si>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</si>
  <si>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</si>
  <si>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</si>
  <si>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</si>
  <si>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</si>
  <si>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</si>
  <si>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</si>
  <si>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</si>
  <si>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</si>
  <si>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</si>
  <si>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</si>
  <si>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</si>
  <si>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</si>
  <si>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</si>
  <si>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</si>
  <si>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</si>
  <si>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</si>
  <si>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</si>
  <si>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</si>
  <si>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</si>
  <si>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</si>
  <si>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</si>
  <si>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</si>
  <si>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</si>
  <si>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</si>
  <si>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</si>
  <si>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</si>
  <si>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</si>
  <si>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</si>
  <si>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</si>
  <si>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</si>
  <si>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</si>
  <si>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</si>
  <si>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</si>
  <si>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</si>
  <si>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</si>
  <si>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</si>
  <si>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</si>
  <si>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</si>
  <si>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</si>
  <si>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</si>
  <si>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</si>
  <si>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</si>
  <si>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</si>
  <si>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</si>
  <si>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</si>
  <si>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</si>
  <si>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</si>
  <si>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</si>
  <si>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</si>
  <si>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</si>
  <si>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</si>
  <si>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</si>
  <si>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</si>
  <si>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</si>
  <si>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</si>
  <si>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</si>
  <si>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</si>
  <si>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</si>
  <si>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</si>
  <si>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</si>
  <si>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</si>
  <si>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</si>
  <si>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</si>
  <si>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</si>
  <si>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</si>
  <si>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</si>
  <si>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</si>
  <si>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</si>
  <si>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</si>
  <si>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</si>
  <si>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</si>
  <si>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</si>
  <si>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</si>
  <si>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</si>
  <si>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</si>
  <si>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</si>
  <si>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</si>
  <si>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</si>
  <si>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</si>
  <si>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</si>
  <si>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</si>
  <si>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</si>
  <si>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</si>
  <si>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</si>
  <si>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</si>
  <si>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โครงการเพิ่มประสิทธิภาพฯ</t>
  </si>
  <si>
    <t>1. ค่าวัสดุงานสอบสวน</t>
  </si>
  <si>
    <t>2.งานป้องกันปราบปรามสืบสวน</t>
  </si>
  <si>
    <t xml:space="preserve">     2. ค่า OT ตร.ช่วยราชการ</t>
  </si>
  <si>
    <t xml:space="preserve">     3. ค่า OT  ตร.ควบคุมฝูงชน</t>
  </si>
  <si>
    <t xml:space="preserve">     4. ค่าตอบแทนพยาน</t>
  </si>
  <si>
    <t xml:space="preserve">     5. ค่าคุ้มครองพยาน</t>
  </si>
  <si>
    <t xml:space="preserve">     6. ค่าตอบแทนนักจิต</t>
  </si>
  <si>
    <t xml:space="preserve">     7. ค่าตอบแทน จพง.ชันสูตพลิกศพ</t>
  </si>
  <si>
    <t xml:space="preserve">     8. ค่าเบี้ยเลี้ยง ที่พัก พาหนะ</t>
  </si>
  <si>
    <t xml:space="preserve">     9. ค่าซ่อมแซมยานพาหนะ</t>
  </si>
  <si>
    <t xml:space="preserve">     10. จ้างเหมาบริการ+สะอาด</t>
  </si>
  <si>
    <t xml:space="preserve">     11. คชจ.ในการส่งหมายเรียกพยาน</t>
  </si>
  <si>
    <t xml:space="preserve">     12. วัสดุ สำนักงาน</t>
  </si>
  <si>
    <t xml:space="preserve">     13. วัสดุน้ำมันเชื้อเพลิง</t>
  </si>
  <si>
    <t xml:space="preserve">     14. วัสดุจราจร</t>
  </si>
  <si>
    <t xml:space="preserve">     15. ค่าอาหารผู้ต้องหา</t>
  </si>
  <si>
    <t xml:space="preserve">     16. น้ำมันรถเช่า</t>
  </si>
  <si>
    <t xml:space="preserve">     17. เบี้ยประชุม กต.ตร.</t>
  </si>
  <si>
    <t xml:space="preserve">     18. ค่าตอบแทนของชุดปฏิบัติการมวลชลและชุมชนสัมพันธ์</t>
  </si>
  <si>
    <t xml:space="preserve">     19. ค่าตอบแทนอาสาสมัครตำรวจบ้าน</t>
  </si>
  <si>
    <t>โครงการชุมชนยั่งยืน</t>
  </si>
  <si>
    <t>โครงการอำนวยความสะดวกและความปลอดภัยในการบำเพ็ญสาธารณะประโยชน์</t>
  </si>
  <si>
    <t>โครงการเฝ้าตรวจเตือนรองรับภัยพิบัติ</t>
  </si>
  <si>
    <t>รวม  10  รายการ  เป็นเงินทั้งสิ้น</t>
  </si>
  <si>
    <t xml:space="preserve"> - อยู่ระหว่างดำเนินการ เบิกจ่ายแล้ว 67.27% เป็นไปตามเป้าหมาย</t>
  </si>
  <si>
    <t>เมษายน</t>
  </si>
  <si>
    <t xml:space="preserve">พ.ศ.2569 ไตรมาสที่ 2 (ม.ค.69 - มี.ค. 69) </t>
  </si>
  <si>
    <t>รายงานผลการใช้จ่ายงบประมาณ ไตรมาสที่ 2</t>
  </si>
  <si>
    <t>ประจำปีงบประมาณ พ.ศ. 2569 ไตรมาสที่ 2 (มกราคม  2569 - มีนาคม 2569)</t>
  </si>
  <si>
    <t xml:space="preserve"> - อยู่ระหว่างดำเนินการ มีการเบิกจ่ายแล้ว 27.46 % เป็นไปตามเป้าหมาย</t>
  </si>
  <si>
    <t>ประจำปีงบประมาณ พ.ศ. 2569 ไตรมาสที่ 2 (มกราคม-มีนาคม 2569)</t>
  </si>
  <si>
    <t>แจ้งผลการเบิกจ่ายประจำปีงบประมาณ 2569 ไตรมาสที่ 2</t>
  </si>
  <si>
    <t>0  322 61128</t>
  </si>
  <si>
    <t>0022(รบ).78 / -</t>
  </si>
  <si>
    <t>สภ.จอมบึง</t>
  </si>
  <si>
    <t>รายงานผลการใช้จ่ายงบประมาณของ สภ.จอมบึง ประจำปีงบประมาณ พ.ศ. 2569  ไตรมาสที่ 2</t>
  </si>
  <si>
    <t>ผกก.สภ.จอมบึง</t>
  </si>
  <si>
    <t>ตามแผนการใช้จ่ายงบประมาณของ สภ.จอมบึง ประจำปีงบประมาณ พ.ศ.256๙</t>
  </si>
  <si>
    <t xml:space="preserve">งานอำนวยการ  จึงขอรายงานผลการใช้จ่ายงบประมาณ ของ สภ.จอมบึง </t>
  </si>
  <si>
    <t>สว.อก.สภ.จอมบึง</t>
  </si>
  <si>
    <t>(  สมเกียรติ  ศรีบุญเลิศ )</t>
  </si>
  <si>
    <t>(  ณภัทร์มงคล  เหลืองกุลวัฒน์  )</t>
  </si>
  <si>
    <t>3 เม.ย. 69</t>
  </si>
  <si>
    <t xml:space="preserve">สถานีตำรวจภูธรจอมบึง </t>
  </si>
  <si>
    <t>( ณภัทร์มงคล  เหลืองกุลวัฒน์ )</t>
  </si>
  <si>
    <t>ข้อมูล ณ วันที่ 3 เมษายน 2569</t>
  </si>
  <si>
    <t xml:space="preserve">   ( สมเกียรติ  ศรีบุญเลิศ  )</t>
  </si>
  <si>
    <t xml:space="preserve">     ผู้รายงาน</t>
  </si>
  <si>
    <t>พ.ต.ต.</t>
  </si>
  <si>
    <t xml:space="preserve"> 3 เม.ย. 69</t>
  </si>
  <si>
    <t xml:space="preserve">สรุปผลการใช้จ่ายงบประมาณ สถานีตำรวจภูธรจอมบึง </t>
  </si>
  <si>
    <t xml:space="preserve">               พ.ต.ต.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</si>
</sst>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34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0" fontId="22" fillId="0" borderId="29" xfId="0" applyFont="1" applyBorder="1" applyAlignment="1">
      <alignment horizontal="center" vertical="top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28" xfId="0" applyFont="1" applyBorder="1" applyAlignment="1">
      <alignment horizontal="center" vertical="top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2" fillId="0" borderId="20" xfId="0" applyFont="1" applyBorder="1" applyAlignment="1">
      <alignment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21" fillId="4" borderId="19" xfId="0" applyFont="1" applyFill="1" applyBorder="1" applyAlignment="1">
      <alignment horizontal="center" vertical="top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2" applyFont="1"/>
    <xf numFmtId="0" fontId="27" fillId="4" borderId="22" xfId="0" applyFont="1" applyFill="1" applyBorder="1" applyAlignment="1">
      <alignment vertical="top"/>
    </xf>
    <xf numFmtId="0" fontId="27" fillId="4" borderId="22" xfId="0" applyFont="1" applyFill="1" applyBorder="1" applyAlignment="1">
      <alignment vertical="top" wrapText="1"/>
    </xf>
    <xf numFmtId="0" fontId="27" fillId="0" borderId="19" xfId="0" applyFont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0" fontId="28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vertical="top" wrapText="1"/>
    </xf>
    <xf numFmtId="0" fontId="28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vertical="top" wrapText="1"/>
    </xf>
    <xf numFmtId="0" fontId="27" fillId="4" borderId="9" xfId="0" applyFont="1" applyFill="1" applyBorder="1" applyAlignment="1">
      <alignment horizontal="left" vertical="top"/>
    </xf>
    <xf numFmtId="0" fontId="28" fillId="0" borderId="19" xfId="0" applyFont="1" applyBorder="1" applyAlignment="1">
      <alignment vertical="top"/>
    </xf>
    <xf numFmtId="0" fontId="27" fillId="4" borderId="9" xfId="0" applyFont="1" applyFill="1" applyBorder="1" applyAlignment="1">
      <alignment vertical="top" wrapText="1"/>
    </xf>
    <xf numFmtId="0" fontId="27" fillId="0" borderId="9" xfId="0" applyFont="1" applyBorder="1" applyAlignment="1">
      <alignment horizontal="left" vertical="top" wrapText="1"/>
    </xf>
    <xf numFmtId="0" fontId="28" fillId="0" borderId="8" xfId="0" applyFont="1" applyBorder="1"/>
    <xf numFmtId="0" fontId="28" fillId="0" borderId="9" xfId="0" applyFont="1" applyBorder="1" applyAlignment="1">
      <alignment horizontal="left" vertical="top" wrapText="1"/>
    </xf>
    <xf numFmtId="0" fontId="27" fillId="4" borderId="9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vertical="top" wrapText="1"/>
    </xf>
    <xf numFmtId="0" fontId="27" fillId="4" borderId="19" xfId="0" applyFont="1" applyFill="1" applyBorder="1" applyAlignment="1">
      <alignment vertical="top" wrapText="1"/>
    </xf>
    <xf numFmtId="43" fontId="29" fillId="4" borderId="22" xfId="0" applyNumberFormat="1" applyFont="1" applyFill="1" applyBorder="1" applyAlignment="1">
      <alignment vertical="top"/>
    </xf>
    <xf numFmtId="4" fontId="30" fillId="0" borderId="19" xfId="0" applyNumberFormat="1" applyFont="1" applyBorder="1" applyAlignment="1">
      <alignment vertical="center"/>
    </xf>
    <xf numFmtId="43" fontId="30" fillId="0" borderId="37" xfId="3" applyFont="1" applyFill="1" applyBorder="1" applyAlignment="1">
      <alignment vertical="top"/>
    </xf>
    <xf numFmtId="43" fontId="30" fillId="0" borderId="17" xfId="3" applyFont="1" applyFill="1" applyBorder="1" applyAlignment="1">
      <alignment horizontal="center" vertical="top"/>
    </xf>
    <xf numFmtId="43" fontId="29" fillId="4" borderId="19" xfId="0" applyNumberFormat="1" applyFont="1" applyFill="1" applyBorder="1" applyAlignment="1">
      <alignment vertical="top"/>
    </xf>
    <xf numFmtId="43" fontId="30" fillId="0" borderId="19" xfId="0" applyNumberFormat="1" applyFont="1" applyBorder="1" applyAlignment="1">
      <alignment vertical="center"/>
    </xf>
    <xf numFmtId="43" fontId="30" fillId="0" borderId="9" xfId="3" applyFont="1" applyFill="1" applyBorder="1" applyAlignment="1">
      <alignment horizontal="center" vertical="top"/>
    </xf>
    <xf numFmtId="4" fontId="29" fillId="4" borderId="8" xfId="0" applyNumberFormat="1" applyFont="1" applyFill="1" applyBorder="1" applyAlignment="1">
      <alignment vertical="top"/>
    </xf>
    <xf numFmtId="4" fontId="30" fillId="0" borderId="8" xfId="0" applyNumberFormat="1" applyFont="1" applyBorder="1"/>
    <xf numFmtId="4" fontId="30" fillId="0" borderId="9" xfId="0" applyNumberFormat="1" applyFont="1" applyBorder="1" applyAlignment="1">
      <alignment vertical="top"/>
    </xf>
    <xf numFmtId="43" fontId="29" fillId="4" borderId="9" xfId="0" applyNumberFormat="1" applyFont="1" applyFill="1" applyBorder="1" applyAlignment="1">
      <alignment horizontal="center" vertical="top"/>
    </xf>
    <xf numFmtId="43" fontId="30" fillId="0" borderId="9" xfId="0" applyNumberFormat="1" applyFont="1" applyBorder="1" applyAlignment="1">
      <alignment horizontal="center" vertical="top"/>
    </xf>
    <xf numFmtId="4" fontId="29" fillId="4" borderId="9" xfId="0" applyNumberFormat="1" applyFont="1" applyFill="1" applyBorder="1" applyAlignment="1">
      <alignment vertical="top"/>
    </xf>
    <xf numFmtId="43" fontId="29" fillId="4" borderId="9" xfId="3" applyFont="1" applyFill="1" applyBorder="1" applyAlignment="1">
      <alignment horizontal="center" vertical="top"/>
    </xf>
    <xf numFmtId="43" fontId="30" fillId="0" borderId="19" xfId="3" applyFont="1" applyFill="1" applyBorder="1" applyAlignment="1">
      <alignment vertical="center"/>
    </xf>
    <xf numFmtId="43" fontId="30" fillId="0" borderId="7" xfId="3" applyFont="1" applyFill="1" applyBorder="1" applyAlignment="1">
      <alignment horizontal="center" vertical="top"/>
    </xf>
    <xf numFmtId="43" fontId="29" fillId="4" borderId="19" xfId="3" applyFont="1" applyFill="1" applyBorder="1" applyAlignment="1">
      <alignment horizontal="center" vertical="top"/>
    </xf>
    <xf numFmtId="4" fontId="29" fillId="0" borderId="8" xfId="0" applyNumberFormat="1" applyFont="1" applyBorder="1" applyAlignment="1">
      <alignment vertical="center"/>
    </xf>
    <xf numFmtId="0" fontId="32" fillId="0" borderId="0" xfId="4" applyFont="1"/>
    <xf numFmtId="0" fontId="33" fillId="0" borderId="19" xfId="4" applyFont="1" applyBorder="1" applyAlignment="1">
      <alignment horizontal="center" vertical="center"/>
    </xf>
    <xf numFmtId="43" fontId="32" fillId="0" borderId="19" xfId="5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0" xfId="4" applyFont="1" applyAlignment="1">
      <alignment horizontal="right"/>
    </xf>
    <xf numFmtId="0" fontId="32" fillId="0" borderId="0" xfId="4" applyFont="1" applyAlignment="1">
      <alignment horizontal="center"/>
    </xf>
    <xf numFmtId="15" fontId="32" fillId="0" borderId="0" xfId="4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43" fontId="21" fillId="0" borderId="0" xfId="3" applyFont="1" applyFill="1" applyBorder="1"/>
    <xf numFmtId="0" fontId="15" fillId="0" borderId="0" xfId="2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49" fontId="14" fillId="0" borderId="0" xfId="2" quotePrefix="1" applyNumberFormat="1" applyFont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/>
    <xf numFmtId="0" fontId="21" fillId="0" borderId="19" xfId="0" applyFont="1" applyBorder="1" applyAlignment="1">
      <alignment horizontal="center"/>
    </xf>
    <xf numFmtId="2" fontId="21" fillId="0" borderId="19" xfId="0" applyNumberFormat="1" applyFont="1" applyBorder="1" applyAlignment="1">
      <alignment horizontal="center" vertical="center" wrapText="1"/>
    </xf>
    <xf numFmtId="0" fontId="32" fillId="0" borderId="0" xfId="4" applyFont="1" applyAlignment="1">
      <alignment horizontal="center"/>
    </xf>
    <xf numFmtId="0" fontId="31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60458</xdr:colOff>
      <xdr:row>0</xdr:row>
      <xdr:rowOff>152400</xdr:rowOff>
    </xdr:from>
    <xdr:to>
      <xdr:col>4</xdr:col>
      <xdr:colOff>85725</xdr:colOff>
      <xdr:row>3</xdr:row>
      <xdr:rowOff>17774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8" y="152400"/>
          <a:ext cx="634867" cy="63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57150</xdr:colOff>
      <xdr:row>14</xdr:row>
      <xdr:rowOff>95250</xdr:rowOff>
    </xdr:from>
    <xdr:to>
      <xdr:col>25</xdr:col>
      <xdr:colOff>118868</xdr:colOff>
      <xdr:row>16</xdr:row>
      <xdr:rowOff>9525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21F5417-C752-4D75-9CE3-AB4917EF8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3562350" y="4486275"/>
          <a:ext cx="366518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95250</xdr:colOff>
      <xdr:row>24</xdr:row>
      <xdr:rowOff>66675</xdr:rowOff>
    </xdr:from>
    <xdr:to>
      <xdr:col>28</xdr:col>
      <xdr:colOff>20955</xdr:colOff>
      <xdr:row>26</xdr:row>
      <xdr:rowOff>13335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76E536B-EB65-4332-9D09-DEE34C7E9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048500"/>
          <a:ext cx="687705" cy="5562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60</xdr:row>
      <xdr:rowOff>107156</xdr:rowOff>
    </xdr:from>
    <xdr:to>
      <xdr:col>8</xdr:col>
      <xdr:colOff>1021080</xdr:colOff>
      <xdr:row>61</xdr:row>
      <xdr:rowOff>234791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E54BF82-BE85-4927-A20D-BB8774E05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16585406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1762124</xdr:colOff>
      <xdr:row>60</xdr:row>
      <xdr:rowOff>202406</xdr:rowOff>
    </xdr:from>
    <xdr:to>
      <xdr:col>2</xdr:col>
      <xdr:colOff>2157885</xdr:colOff>
      <xdr:row>61</xdr:row>
      <xdr:rowOff>257174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B675CFB-C15B-4BFC-BCF6-9125C49AB9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5988843" y="16680656"/>
          <a:ext cx="395761" cy="483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297657</xdr:colOff>
      <xdr:row>14</xdr:row>
      <xdr:rowOff>104775</xdr:rowOff>
    </xdr:from>
    <xdr:to>
      <xdr:col>2</xdr:col>
      <xdr:colOff>985362</xdr:colOff>
      <xdr:row>16</xdr:row>
      <xdr:rowOff>51435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36A890-BF7B-4442-B09C-7D76CA41F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932" y="4457700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9</xdr:row>
      <xdr:rowOff>142875</xdr:rowOff>
    </xdr:from>
    <xdr:to>
      <xdr:col>2</xdr:col>
      <xdr:colOff>1024411</xdr:colOff>
      <xdr:row>11</xdr:row>
      <xdr:rowOff>16668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5E639FC-7F78-447D-B4BB-3EDE565A8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1280" b="63797" l="45425" r="57190">
                      <a14:foregroundMark x1="46732" y1="49227" x2="45752" y2="53201"/>
                      <a14:foregroundMark x1="45595" y1="58499" x2="45588" y2="58720"/>
                      <a14:foregroundMark x1="45752" y1="53201" x2="45595" y2="58499"/>
                      <a14:foregroundMark x1="46042" y1="60927" x2="46405" y2="62693"/>
                      <a14:foregroundMark x1="45769" y1="59603" x2="46042" y2="60927"/>
                      <a14:foregroundMark x1="45633" y1="58940" x2="45769" y2="59603"/>
                      <a14:foregroundMark x1="45588" y1="58720" x2="45633" y2="58940"/>
                      <a14:foregroundMark x1="46405" y1="62693" x2="46078" y2="63797"/>
                      <a14:foregroundMark x1="56699" y1="42163" x2="56699" y2="42163"/>
                      <a14:foregroundMark x1="52300" y1="52318" x2="52124" y2="52759"/>
                      <a14:foregroundMark x1="52477" y1="51876" x2="52300" y2="52318"/>
                      <a14:foregroundMark x1="52703" y1="51309" x2="52477" y2="51876"/>
                      <a14:foregroundMark x1="56448" y1="41943" x2="56253" y2="42431"/>
                      <a14:foregroundMark x1="56536" y1="41722" x2="56448" y2="41943"/>
                      <a14:foregroundMark x1="56699" y1="41722" x2="56699" y2="41722"/>
                      <a14:foregroundMark x1="56699" y1="41501" x2="56209" y2="41943"/>
                      <a14:foregroundMark x1="56372" y1="41943" x2="56699" y2="41060"/>
                      <a14:foregroundMark x1="56209" y1="42384" x2="56372" y2="41943"/>
                      <a14:foregroundMark x1="51367" y1="50240" x2="51634" y2="52759"/>
                      <a14:foregroundMark x1="51961" y1="50178" x2="51961" y2="50773"/>
                      <a14:foregroundMark x1="52288" y1="53642" x2="52451" y2="55188"/>
                      <a14:backgroundMark x1="46569" y1="46578" x2="46569" y2="46578"/>
                      <a14:backgroundMark x1="51471" y1="43488" x2="45752" y2="45475"/>
                      <a14:backgroundMark x1="45752" y1="45475" x2="48203" y2="44150"/>
                      <a14:backgroundMark x1="49673" y1="41722" x2="45261" y2="48565"/>
                      <a14:backgroundMark x1="46131" y1="53366" x2="47008" y2="58200"/>
                      <a14:backgroundMark x1="46139" y1="53369" x2="45932" y2="58594"/>
                      <a14:backgroundMark x1="50817" y1="47020" x2="50817" y2="47020"/>
                      <a14:backgroundMark x1="46405" y1="62693" x2="46405" y2="62693"/>
                      <a14:backgroundMark x1="46569" y1="63576" x2="47059" y2="49669"/>
                      <a14:backgroundMark x1="46242" y1="63576" x2="46895" y2="49448"/>
                      <a14:backgroundMark x1="46569" y1="63797" x2="46242" y2="54305"/>
                      <a14:backgroundMark x1="46242" y1="54305" x2="46732" y2="50110"/>
                      <a14:backgroundMark x1="45915" y1="64018" x2="45915" y2="64018"/>
                      <a14:backgroundMark x1="46078" y1="64018" x2="46078" y2="64018"/>
                      <a14:backgroundMark x1="46405" y1="60927" x2="46405" y2="60927"/>
                      <a14:backgroundMark x1="45261" y1="58940" x2="45261" y2="58940"/>
                      <a14:backgroundMark x1="45261" y1="58499" x2="45261" y2="58499"/>
                      <a14:backgroundMark x1="46242" y1="59603" x2="46242" y2="59603"/>
                      <a14:backgroundMark x1="46242" y1="59603" x2="46242" y2="59603"/>
                      <a14:backgroundMark x1="53587" y1="50773" x2="53268" y2="51656"/>
                      <a14:backgroundMark x1="54882" y1="47187" x2="54464" y2="48344"/>
                      <a14:backgroundMark x1="56536" y1="42605" x2="55410" y2="45723"/>
                      <a14:backgroundMark x1="56536" y1="40618" x2="56536" y2="40618"/>
                      <a14:backgroundMark x1="55719" y1="41943" x2="56536" y2="41060"/>
                      <a14:backgroundMark x1="56699" y1="41943" x2="56699" y2="41943"/>
                      <a14:backgroundMark x1="52451" y1="49007" x2="52451" y2="49007"/>
                      <a14:backgroundMark x1="52451" y1="47241" x2="52614" y2="50110"/>
                      <a14:backgroundMark x1="52778" y1="56071" x2="52778" y2="51656"/>
                      <a14:backgroundMark x1="52614" y1="55629" x2="52614" y2="51656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224" t="40216" r="41266" b="35781"/>
        <a:stretch/>
      </xdr:blipFill>
      <xdr:spPr bwMode="auto">
        <a:xfrm>
          <a:off x="3971925" y="2971800"/>
          <a:ext cx="395761" cy="483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29"/>
  <sheetViews>
    <sheetView tabSelected="1" zoomScaleNormal="100" zoomScaleSheetLayoutView="145" zoomScalePageLayoutView="130" workbookViewId="0">
      <selection activeCell="AL21" sqref="AL21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55000000000000004"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38" ht="19.7" customHeight="1" x14ac:dyDescent="0.3">
      <c r="N2" s="28"/>
      <c r="O2" s="199" t="s">
        <v>110</v>
      </c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1:38" ht="21.7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111</v>
      </c>
      <c r="G4" s="30"/>
      <c r="H4" s="30"/>
      <c r="I4" s="30"/>
      <c r="J4" s="30" t="s">
        <v>182</v>
      </c>
      <c r="K4" s="30"/>
      <c r="L4" s="30"/>
      <c r="M4" s="30"/>
      <c r="N4" s="30"/>
      <c r="O4" s="30"/>
      <c r="P4" s="30"/>
      <c r="Q4" s="30"/>
      <c r="R4" s="30"/>
      <c r="S4" s="27" t="s">
        <v>136</v>
      </c>
      <c r="V4" s="30" t="s">
        <v>180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112</v>
      </c>
      <c r="U5" s="31"/>
      <c r="V5" s="201">
        <v>3</v>
      </c>
      <c r="W5" s="201"/>
      <c r="X5" s="202" t="s">
        <v>173</v>
      </c>
      <c r="Y5" s="202"/>
      <c r="Z5" s="202"/>
      <c r="AA5" s="202"/>
      <c r="AB5" s="202"/>
      <c r="AC5" s="201">
        <v>2569</v>
      </c>
      <c r="AD5" s="202"/>
      <c r="AE5" s="202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113</v>
      </c>
      <c r="C6" s="30"/>
      <c r="D6" s="32" t="s">
        <v>183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114</v>
      </c>
      <c r="D7" s="27" t="s">
        <v>184</v>
      </c>
    </row>
    <row r="8" spans="1:38" ht="31.5" customHeight="1" x14ac:dyDescent="0.3">
      <c r="G8" s="35" t="s">
        <v>185</v>
      </c>
      <c r="AL8" s="36" t="s">
        <v>135</v>
      </c>
    </row>
    <row r="9" spans="1:38" ht="25.5" customHeight="1" x14ac:dyDescent="0.3">
      <c r="A9" s="27" t="s">
        <v>137</v>
      </c>
      <c r="G9" s="37"/>
      <c r="H9" s="37"/>
      <c r="I9" s="37"/>
      <c r="J9" s="37"/>
      <c r="K9" s="37"/>
      <c r="L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</row>
    <row r="10" spans="1:38" ht="26.25" customHeight="1" x14ac:dyDescent="0.3">
      <c r="G10" s="27" t="s">
        <v>186</v>
      </c>
      <c r="AL10" s="36" t="s">
        <v>143</v>
      </c>
    </row>
    <row r="11" spans="1:38" ht="24.75" customHeight="1" x14ac:dyDescent="0.3">
      <c r="A11" s="27" t="s">
        <v>174</v>
      </c>
      <c r="AL11" s="36" t="s">
        <v>145</v>
      </c>
    </row>
    <row r="12" spans="1:38" ht="24.75" customHeight="1" x14ac:dyDescent="0.3">
      <c r="A12" s="27" t="s">
        <v>144</v>
      </c>
      <c r="H12" s="34"/>
      <c r="I12" s="35"/>
      <c r="J12" s="39"/>
      <c r="K12" s="39"/>
      <c r="L12" s="39"/>
      <c r="M12" s="39"/>
      <c r="N12" s="39"/>
      <c r="O12" s="39"/>
      <c r="P12" s="39"/>
      <c r="Q12" s="39"/>
      <c r="R12" s="39"/>
    </row>
    <row r="13" spans="1:38" ht="30" customHeight="1" x14ac:dyDescent="0.3">
      <c r="G13" s="27" t="s">
        <v>115</v>
      </c>
    </row>
    <row r="14" spans="1:38" ht="19.7" customHeight="1" x14ac:dyDescent="0.3"/>
    <row r="15" spans="1:38" ht="19.7" customHeight="1" x14ac:dyDescent="0.3"/>
    <row r="16" spans="1:38" ht="22.5" customHeight="1" x14ac:dyDescent="0.3">
      <c r="G16" s="35"/>
      <c r="R16" s="40" t="s">
        <v>196</v>
      </c>
      <c r="T16" s="41"/>
      <c r="U16" s="200"/>
      <c r="V16" s="200"/>
      <c r="W16" s="200"/>
      <c r="X16" s="200"/>
      <c r="Y16" s="200"/>
      <c r="Z16" s="200"/>
      <c r="AA16" s="200"/>
      <c r="AB16" s="200"/>
      <c r="AL16" s="36"/>
    </row>
    <row r="17" spans="1:38" ht="22.5" customHeight="1" x14ac:dyDescent="0.3">
      <c r="A17" s="42"/>
      <c r="B17" s="42"/>
      <c r="C17" s="42"/>
      <c r="D17" s="42"/>
      <c r="E17" s="42"/>
      <c r="F17" s="42"/>
      <c r="R17" s="40"/>
      <c r="S17" s="40"/>
      <c r="T17" s="200" t="s">
        <v>188</v>
      </c>
      <c r="U17" s="200"/>
      <c r="V17" s="200"/>
      <c r="W17" s="200"/>
      <c r="X17" s="200"/>
      <c r="Y17" s="200"/>
      <c r="Z17" s="200"/>
      <c r="AA17" s="200"/>
      <c r="AB17" s="200"/>
      <c r="AC17" s="20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38" ht="22.5" customHeight="1" x14ac:dyDescent="0.3">
      <c r="A18" s="44"/>
      <c r="B18" s="44"/>
      <c r="C18" s="44"/>
      <c r="D18" s="44"/>
      <c r="E18" s="44"/>
      <c r="F18" s="44"/>
      <c r="G18" s="35"/>
      <c r="Q18" s="43"/>
      <c r="S18" s="40"/>
      <c r="T18" s="40"/>
      <c r="U18" s="200" t="s">
        <v>187</v>
      </c>
      <c r="V18" s="200"/>
      <c r="W18" s="200"/>
      <c r="X18" s="200"/>
      <c r="Y18" s="200"/>
      <c r="Z18" s="200"/>
      <c r="AA18" s="200"/>
      <c r="AB18" s="200"/>
      <c r="AC18" s="40"/>
      <c r="AD18" s="40"/>
      <c r="AE18" s="40"/>
      <c r="AF18" s="40"/>
      <c r="AG18" s="40"/>
      <c r="AH18" s="43"/>
      <c r="AI18" s="43"/>
      <c r="AJ18" s="43"/>
      <c r="AK18" s="43"/>
    </row>
    <row r="21" spans="1:38" ht="20.100000000000001" customHeight="1" x14ac:dyDescent="0.3">
      <c r="J21" s="34" t="s">
        <v>116</v>
      </c>
      <c r="K21" s="27" t="s">
        <v>117</v>
      </c>
    </row>
    <row r="22" spans="1:38" ht="20.100000000000001" customHeight="1" x14ac:dyDescent="0.3">
      <c r="J22" s="34" t="s">
        <v>116</v>
      </c>
      <c r="K22" s="27" t="s">
        <v>179</v>
      </c>
    </row>
    <row r="23" spans="1:38" ht="20.100000000000001" customHeight="1" x14ac:dyDescent="0.3">
      <c r="J23" s="34"/>
      <c r="K23" s="27" t="s">
        <v>118</v>
      </c>
    </row>
    <row r="24" spans="1:38" ht="20.100000000000001" customHeight="1" x14ac:dyDescent="0.3">
      <c r="J24" s="34" t="s">
        <v>116</v>
      </c>
      <c r="K24" s="27" t="s">
        <v>134</v>
      </c>
    </row>
    <row r="26" spans="1:38" ht="28.5" customHeight="1" x14ac:dyDescent="0.3">
      <c r="R26" s="40"/>
      <c r="T26" s="41" t="s">
        <v>103</v>
      </c>
      <c r="U26" s="200"/>
      <c r="V26" s="200"/>
      <c r="W26" s="200"/>
      <c r="X26" s="200"/>
      <c r="Y26" s="200"/>
      <c r="Z26" s="200"/>
      <c r="AA26" s="200"/>
      <c r="AB26" s="200"/>
      <c r="AC26" s="200"/>
    </row>
    <row r="27" spans="1:38" ht="20.100000000000001" customHeight="1" x14ac:dyDescent="0.3">
      <c r="R27" s="40"/>
      <c r="S27" s="40"/>
      <c r="T27" s="40"/>
      <c r="U27" s="40" t="s">
        <v>189</v>
      </c>
      <c r="V27" s="40"/>
      <c r="W27" s="40"/>
      <c r="X27" s="40"/>
      <c r="Y27" s="40"/>
      <c r="Z27" s="40"/>
      <c r="AA27" s="40"/>
      <c r="AB27" s="40"/>
      <c r="AC27" s="40"/>
    </row>
    <row r="28" spans="1:38" ht="20.100000000000001" customHeight="1" x14ac:dyDescent="0.3">
      <c r="S28" s="40"/>
      <c r="T28" s="40"/>
      <c r="U28" s="200" t="s">
        <v>184</v>
      </c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</row>
    <row r="29" spans="1:38" ht="20.100000000000001" customHeight="1" x14ac:dyDescent="0.3">
      <c r="U29" s="203" t="s">
        <v>190</v>
      </c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</row>
  </sheetData>
  <mergeCells count="10">
    <mergeCell ref="U26:AC26"/>
    <mergeCell ref="T17:AC17"/>
    <mergeCell ref="U28:AF28"/>
    <mergeCell ref="U29:AF29"/>
    <mergeCell ref="O2:Y3"/>
    <mergeCell ref="U18:AB18"/>
    <mergeCell ref="V5:W5"/>
    <mergeCell ref="X5:AB5"/>
    <mergeCell ref="AC5:AE5"/>
    <mergeCell ref="U16:AB16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8"/>
  <sheetViews>
    <sheetView zoomScale="80" zoomScaleNormal="80" workbookViewId="0">
      <selection activeCell="C77" sqref="C77"/>
    </sheetView>
  </sheetViews>
  <sheetFormatPr defaultColWidth="12.625" defaultRowHeight="15" customHeight="1" x14ac:dyDescent="0.55000000000000004"/>
  <cols>
    <col min="1" max="1" width="4" style="75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5" customWidth="1"/>
    <col min="10" max="10" width="15.375" style="76" customWidth="1"/>
    <col min="11" max="11" width="34.875" style="75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10" t="s">
        <v>175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5"/>
    </row>
    <row r="2" spans="1:13" ht="18.95" customHeight="1" x14ac:dyDescent="0.55000000000000004">
      <c r="A2" s="212" t="s">
        <v>191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45"/>
    </row>
    <row r="3" spans="1:13" ht="18.95" customHeight="1" x14ac:dyDescent="0.55000000000000004">
      <c r="A3" s="212" t="s">
        <v>176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45"/>
    </row>
    <row r="4" spans="1:13" ht="18.95" customHeight="1" x14ac:dyDescent="0.55000000000000004">
      <c r="A4" s="214" t="s">
        <v>193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45"/>
    </row>
    <row r="5" spans="1:13" s="58" customFormat="1" ht="23.25" customHeight="1" x14ac:dyDescent="0.5">
      <c r="A5" s="216" t="s">
        <v>3</v>
      </c>
      <c r="B5" s="218" t="s">
        <v>4</v>
      </c>
      <c r="C5" s="218" t="s">
        <v>30</v>
      </c>
      <c r="D5" s="205" t="s">
        <v>31</v>
      </c>
      <c r="E5" s="205"/>
      <c r="F5" s="205"/>
      <c r="G5" s="205"/>
      <c r="H5" s="205"/>
      <c r="I5" s="218" t="s">
        <v>32</v>
      </c>
      <c r="J5" s="221" t="s">
        <v>33</v>
      </c>
      <c r="K5" s="218" t="s">
        <v>34</v>
      </c>
      <c r="L5" s="204" t="s">
        <v>84</v>
      </c>
      <c r="M5" s="205" t="s">
        <v>85</v>
      </c>
    </row>
    <row r="6" spans="1:13" s="58" customFormat="1" ht="18.75" customHeight="1" x14ac:dyDescent="0.5">
      <c r="A6" s="217"/>
      <c r="B6" s="219"/>
      <c r="C6" s="219"/>
      <c r="D6" s="205"/>
      <c r="E6" s="205"/>
      <c r="F6" s="205"/>
      <c r="G6" s="205"/>
      <c r="H6" s="205"/>
      <c r="I6" s="220"/>
      <c r="J6" s="221"/>
      <c r="K6" s="220"/>
      <c r="L6" s="204"/>
      <c r="M6" s="205"/>
    </row>
    <row r="7" spans="1:13" s="58" customFormat="1" ht="27.75" customHeight="1" thickBot="1" x14ac:dyDescent="0.55000000000000004">
      <c r="A7" s="217"/>
      <c r="B7" s="219"/>
      <c r="C7" s="219"/>
      <c r="D7" s="205"/>
      <c r="E7" s="205"/>
      <c r="F7" s="205"/>
      <c r="G7" s="205"/>
      <c r="H7" s="205"/>
      <c r="I7" s="220"/>
      <c r="J7" s="221"/>
      <c r="K7" s="220"/>
      <c r="L7" s="204"/>
      <c r="M7" s="205"/>
    </row>
    <row r="8" spans="1:13" s="61" customFormat="1" ht="20.100000000000001" customHeight="1" thickTop="1" x14ac:dyDescent="0.2">
      <c r="A8" s="77">
        <v>1</v>
      </c>
      <c r="B8" s="151" t="s">
        <v>88</v>
      </c>
      <c r="C8" s="152" t="s">
        <v>146</v>
      </c>
      <c r="D8" s="78">
        <f>D9</f>
        <v>772550</v>
      </c>
      <c r="E8" s="78">
        <f t="shared" ref="E8:J10" si="0">E9</f>
        <v>0</v>
      </c>
      <c r="F8" s="78">
        <f t="shared" si="0"/>
        <v>0</v>
      </c>
      <c r="G8" s="78">
        <f t="shared" si="0"/>
        <v>0</v>
      </c>
      <c r="H8" s="78">
        <f t="shared" si="0"/>
        <v>0</v>
      </c>
      <c r="I8" s="169">
        <f t="shared" si="0"/>
        <v>726950</v>
      </c>
      <c r="J8" s="78">
        <f t="shared" si="0"/>
        <v>94.097469419455052</v>
      </c>
      <c r="K8" s="79" t="s">
        <v>119</v>
      </c>
      <c r="L8" s="46"/>
      <c r="M8" s="60"/>
    </row>
    <row r="9" spans="1:13" s="104" customFormat="1" ht="20.100000000000001" customHeight="1" x14ac:dyDescent="0.2">
      <c r="A9" s="100"/>
      <c r="B9" s="153" t="s">
        <v>89</v>
      </c>
      <c r="C9" s="154"/>
      <c r="D9" s="101">
        <f>D10</f>
        <v>772550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70">
        <f t="shared" si="0"/>
        <v>726950</v>
      </c>
      <c r="J9" s="101">
        <f t="shared" si="0"/>
        <v>94.097469419455052</v>
      </c>
      <c r="K9" s="102"/>
      <c r="L9" s="103"/>
      <c r="M9" s="102"/>
    </row>
    <row r="10" spans="1:13" s="104" customFormat="1" ht="20.100000000000001" customHeight="1" x14ac:dyDescent="0.2">
      <c r="A10" s="100"/>
      <c r="B10" s="155" t="s">
        <v>90</v>
      </c>
      <c r="C10" s="154"/>
      <c r="D10" s="101">
        <f>D11</f>
        <v>772550</v>
      </c>
      <c r="E10" s="101">
        <f t="shared" si="0"/>
        <v>0</v>
      </c>
      <c r="F10" s="101">
        <f t="shared" si="0"/>
        <v>0</v>
      </c>
      <c r="G10" s="101">
        <f t="shared" si="0"/>
        <v>0</v>
      </c>
      <c r="H10" s="101">
        <f t="shared" si="0"/>
        <v>0</v>
      </c>
      <c r="I10" s="170">
        <f t="shared" si="0"/>
        <v>726950</v>
      </c>
      <c r="J10" s="101">
        <f t="shared" si="0"/>
        <v>94.097469419455052</v>
      </c>
      <c r="K10" s="102"/>
      <c r="L10" s="103"/>
      <c r="M10" s="102"/>
    </row>
    <row r="11" spans="1:13" s="65" customFormat="1" ht="20.100000000000001" customHeight="1" x14ac:dyDescent="0.2">
      <c r="A11" s="62"/>
      <c r="B11" s="155" t="s">
        <v>91</v>
      </c>
      <c r="C11" s="154"/>
      <c r="D11" s="63">
        <f>D12+D13-D14+D15+D16+D17+D18+D19+D20+D21+D22+D23+D24+D25+D26+D27+D28+D31+D29+D30</f>
        <v>772550</v>
      </c>
      <c r="E11" s="63">
        <f t="shared" ref="E11:H11" si="1">E12+E15+E17+E18+E19+E20+E21+E22+E23+E24+E25+E26+E27+E28+E31+E29+E30</f>
        <v>0</v>
      </c>
      <c r="F11" s="63">
        <f t="shared" si="1"/>
        <v>0</v>
      </c>
      <c r="G11" s="63">
        <f t="shared" si="1"/>
        <v>0</v>
      </c>
      <c r="H11" s="63">
        <f t="shared" si="1"/>
        <v>0</v>
      </c>
      <c r="I11" s="170">
        <f>I12+I13+I14+I15+I17+I18+I19+I20+I21+I22+I23+I24+I25+I26+I27+I28+I31+I29+I30</f>
        <v>726950</v>
      </c>
      <c r="J11" s="66">
        <f>I11*100/D11</f>
        <v>94.097469419455052</v>
      </c>
      <c r="K11" s="64"/>
      <c r="L11" s="47"/>
      <c r="M11" s="64"/>
    </row>
    <row r="12" spans="1:13" s="84" customFormat="1" ht="18.75" customHeight="1" x14ac:dyDescent="0.2">
      <c r="A12" s="62"/>
      <c r="B12" s="156" t="s">
        <v>92</v>
      </c>
      <c r="C12" s="157" t="s">
        <v>120</v>
      </c>
      <c r="D12" s="80">
        <v>255000</v>
      </c>
      <c r="E12" s="81"/>
      <c r="F12" s="81"/>
      <c r="G12" s="81"/>
      <c r="H12" s="81"/>
      <c r="I12" s="171">
        <v>230000</v>
      </c>
      <c r="J12" s="66">
        <f>I12*100/D12</f>
        <v>90.196078431372555</v>
      </c>
      <c r="K12" s="82"/>
      <c r="L12" s="48">
        <v>428800</v>
      </c>
      <c r="M12" s="83">
        <f>L12/8</f>
        <v>53600</v>
      </c>
    </row>
    <row r="13" spans="1:13" s="84" customFormat="1" ht="18.75" customHeight="1" x14ac:dyDescent="0.2">
      <c r="A13" s="62"/>
      <c r="B13" s="156" t="s">
        <v>150</v>
      </c>
      <c r="C13" s="157" t="s">
        <v>120</v>
      </c>
      <c r="D13" s="80">
        <v>3000</v>
      </c>
      <c r="E13" s="81"/>
      <c r="F13" s="81"/>
      <c r="G13" s="81"/>
      <c r="H13" s="81"/>
      <c r="I13" s="171">
        <v>3000</v>
      </c>
      <c r="J13" s="66">
        <f>I13*100/D13</f>
        <v>100</v>
      </c>
      <c r="K13" s="82"/>
      <c r="L13" s="48"/>
      <c r="M13" s="83"/>
    </row>
    <row r="14" spans="1:13" s="84" customFormat="1" ht="18.75" customHeight="1" x14ac:dyDescent="0.2">
      <c r="A14" s="62"/>
      <c r="B14" s="156" t="s">
        <v>151</v>
      </c>
      <c r="C14" s="157" t="s">
        <v>120</v>
      </c>
      <c r="D14" s="80"/>
      <c r="E14" s="81"/>
      <c r="F14" s="81"/>
      <c r="G14" s="81"/>
      <c r="H14" s="81"/>
      <c r="I14" s="171"/>
      <c r="J14" s="66"/>
      <c r="K14" s="82"/>
      <c r="L14" s="48"/>
      <c r="M14" s="83"/>
    </row>
    <row r="15" spans="1:13" s="84" customFormat="1" ht="20.100000000000001" customHeight="1" x14ac:dyDescent="0.2">
      <c r="A15" s="62"/>
      <c r="B15" s="158" t="s">
        <v>152</v>
      </c>
      <c r="C15" s="159" t="s">
        <v>132</v>
      </c>
      <c r="D15" s="80">
        <v>1650</v>
      </c>
      <c r="E15" s="85"/>
      <c r="F15" s="85"/>
      <c r="G15" s="85"/>
      <c r="H15" s="85"/>
      <c r="I15" s="171">
        <v>1200</v>
      </c>
      <c r="J15" s="66">
        <f t="shared" ref="J15:J53" si="2">I15*100/D15</f>
        <v>72.727272727272734</v>
      </c>
      <c r="K15" s="86"/>
      <c r="L15" s="48">
        <f>29400+200</f>
        <v>29600</v>
      </c>
      <c r="M15" s="83">
        <f t="shared" ref="M15:M52" si="3">L15/8</f>
        <v>3700</v>
      </c>
    </row>
    <row r="16" spans="1:13" s="84" customFormat="1" ht="20.100000000000001" customHeight="1" x14ac:dyDescent="0.2">
      <c r="A16" s="62"/>
      <c r="B16" s="158" t="s">
        <v>153</v>
      </c>
      <c r="C16" s="159" t="s">
        <v>132</v>
      </c>
      <c r="D16" s="80">
        <v>100</v>
      </c>
      <c r="E16" s="85"/>
      <c r="F16" s="85"/>
      <c r="G16" s="85"/>
      <c r="H16" s="85"/>
      <c r="I16" s="171">
        <v>100</v>
      </c>
      <c r="J16" s="66">
        <f t="shared" ref="J16" si="4">I16*100/D16</f>
        <v>100</v>
      </c>
      <c r="K16" s="86"/>
      <c r="L16" s="48">
        <f>29400+200</f>
        <v>29600</v>
      </c>
      <c r="M16" s="83">
        <f t="shared" ref="M16" si="5">L16/8</f>
        <v>3700</v>
      </c>
    </row>
    <row r="17" spans="1:13" s="84" customFormat="1" ht="20.100000000000001" customHeight="1" x14ac:dyDescent="0.2">
      <c r="A17" s="62"/>
      <c r="B17" s="158" t="s">
        <v>154</v>
      </c>
      <c r="C17" s="159" t="s">
        <v>121</v>
      </c>
      <c r="D17" s="80">
        <v>200</v>
      </c>
      <c r="E17" s="85"/>
      <c r="F17" s="85"/>
      <c r="G17" s="85"/>
      <c r="H17" s="85"/>
      <c r="I17" s="171">
        <v>200</v>
      </c>
      <c r="J17" s="66">
        <f t="shared" si="2"/>
        <v>100</v>
      </c>
      <c r="K17" s="86"/>
      <c r="L17" s="48">
        <v>6100</v>
      </c>
      <c r="M17" s="83">
        <f t="shared" si="3"/>
        <v>762.5</v>
      </c>
    </row>
    <row r="18" spans="1:13" s="84" customFormat="1" ht="20.100000000000001" customHeight="1" x14ac:dyDescent="0.2">
      <c r="A18" s="62"/>
      <c r="B18" s="158" t="s">
        <v>155</v>
      </c>
      <c r="C18" s="159" t="s">
        <v>132</v>
      </c>
      <c r="D18" s="80">
        <v>15650</v>
      </c>
      <c r="E18" s="85"/>
      <c r="F18" s="85"/>
      <c r="G18" s="85"/>
      <c r="H18" s="85"/>
      <c r="I18" s="171">
        <v>12300</v>
      </c>
      <c r="J18" s="66">
        <f t="shared" si="2"/>
        <v>78.594249201277961</v>
      </c>
      <c r="K18" s="86"/>
      <c r="L18" s="48">
        <v>37200</v>
      </c>
      <c r="M18" s="83">
        <f t="shared" si="3"/>
        <v>4650</v>
      </c>
    </row>
    <row r="19" spans="1:13" s="84" customFormat="1" ht="20.100000000000001" customHeight="1" x14ac:dyDescent="0.2">
      <c r="A19" s="62"/>
      <c r="B19" s="158" t="s">
        <v>156</v>
      </c>
      <c r="C19" s="159" t="s">
        <v>132</v>
      </c>
      <c r="D19" s="80">
        <v>28800</v>
      </c>
      <c r="E19" s="85"/>
      <c r="F19" s="85"/>
      <c r="G19" s="85"/>
      <c r="H19" s="85"/>
      <c r="I19" s="171">
        <v>24500</v>
      </c>
      <c r="J19" s="66">
        <f t="shared" si="2"/>
        <v>85.069444444444443</v>
      </c>
      <c r="K19" s="86"/>
      <c r="L19" s="48">
        <v>76900</v>
      </c>
      <c r="M19" s="83">
        <f t="shared" si="3"/>
        <v>9612.5</v>
      </c>
    </row>
    <row r="20" spans="1:13" s="84" customFormat="1" ht="20.100000000000001" customHeight="1" x14ac:dyDescent="0.2">
      <c r="A20" s="87"/>
      <c r="B20" s="158" t="s">
        <v>157</v>
      </c>
      <c r="C20" s="159" t="s">
        <v>125</v>
      </c>
      <c r="D20" s="80">
        <v>5100</v>
      </c>
      <c r="E20" s="85"/>
      <c r="F20" s="85"/>
      <c r="G20" s="85"/>
      <c r="H20" s="85"/>
      <c r="I20" s="171">
        <v>5000</v>
      </c>
      <c r="J20" s="66">
        <f t="shared" si="2"/>
        <v>98.039215686274517</v>
      </c>
      <c r="K20" s="86"/>
      <c r="L20" s="48">
        <v>21100</v>
      </c>
      <c r="M20" s="83">
        <f t="shared" si="3"/>
        <v>2637.5</v>
      </c>
    </row>
    <row r="21" spans="1:13" s="84" customFormat="1" ht="20.100000000000001" customHeight="1" x14ac:dyDescent="0.2">
      <c r="A21" s="62"/>
      <c r="B21" s="158" t="s">
        <v>158</v>
      </c>
      <c r="C21" s="159" t="s">
        <v>132</v>
      </c>
      <c r="D21" s="80">
        <v>11300</v>
      </c>
      <c r="E21" s="85"/>
      <c r="F21" s="85"/>
      <c r="G21" s="85"/>
      <c r="H21" s="85"/>
      <c r="I21" s="171">
        <v>11000</v>
      </c>
      <c r="J21" s="66">
        <f t="shared" si="2"/>
        <v>97.345132743362825</v>
      </c>
      <c r="K21" s="88"/>
      <c r="L21" s="48">
        <v>11200</v>
      </c>
      <c r="M21" s="83">
        <f t="shared" si="3"/>
        <v>1400</v>
      </c>
    </row>
    <row r="22" spans="1:13" s="84" customFormat="1" ht="20.100000000000001" customHeight="1" x14ac:dyDescent="0.2">
      <c r="A22" s="62"/>
      <c r="B22" s="158" t="s">
        <v>159</v>
      </c>
      <c r="C22" s="159" t="s">
        <v>132</v>
      </c>
      <c r="D22" s="80">
        <v>200</v>
      </c>
      <c r="E22" s="85"/>
      <c r="F22" s="85"/>
      <c r="G22" s="85"/>
      <c r="H22" s="85"/>
      <c r="I22" s="171">
        <v>100</v>
      </c>
      <c r="J22" s="66">
        <f t="shared" si="2"/>
        <v>50</v>
      </c>
      <c r="K22" s="86"/>
      <c r="L22" s="48">
        <v>1600</v>
      </c>
      <c r="M22" s="83">
        <f t="shared" si="3"/>
        <v>200</v>
      </c>
    </row>
    <row r="23" spans="1:13" s="84" customFormat="1" ht="20.100000000000001" customHeight="1" x14ac:dyDescent="0.2">
      <c r="A23" s="62"/>
      <c r="B23" s="158" t="s">
        <v>160</v>
      </c>
      <c r="C23" s="159" t="s">
        <v>122</v>
      </c>
      <c r="D23" s="80">
        <v>1950</v>
      </c>
      <c r="E23" s="85"/>
      <c r="F23" s="85"/>
      <c r="G23" s="85"/>
      <c r="H23" s="85"/>
      <c r="I23" s="171">
        <v>1400</v>
      </c>
      <c r="J23" s="66">
        <f t="shared" si="2"/>
        <v>71.794871794871796</v>
      </c>
      <c r="K23" s="86"/>
      <c r="L23" s="48">
        <v>8200</v>
      </c>
      <c r="M23" s="83">
        <f t="shared" si="3"/>
        <v>1025</v>
      </c>
    </row>
    <row r="24" spans="1:13" s="90" customFormat="1" ht="20.100000000000001" customHeight="1" x14ac:dyDescent="0.5">
      <c r="A24" s="62"/>
      <c r="B24" s="158" t="s">
        <v>161</v>
      </c>
      <c r="C24" s="159" t="s">
        <v>126</v>
      </c>
      <c r="D24" s="80">
        <v>321150</v>
      </c>
      <c r="E24" s="85"/>
      <c r="F24" s="85"/>
      <c r="G24" s="85"/>
      <c r="H24" s="85"/>
      <c r="I24" s="171">
        <v>321150</v>
      </c>
      <c r="J24" s="66">
        <f t="shared" si="2"/>
        <v>100</v>
      </c>
      <c r="K24" s="86"/>
      <c r="L24" s="49">
        <v>705700</v>
      </c>
      <c r="M24" s="89">
        <f t="shared" si="3"/>
        <v>88212.5</v>
      </c>
    </row>
    <row r="25" spans="1:13" s="84" customFormat="1" ht="20.100000000000001" customHeight="1" x14ac:dyDescent="0.2">
      <c r="A25" s="62"/>
      <c r="B25" s="158" t="s">
        <v>162</v>
      </c>
      <c r="C25" s="159" t="s">
        <v>127</v>
      </c>
      <c r="D25" s="80">
        <v>1400</v>
      </c>
      <c r="E25" s="85"/>
      <c r="F25" s="85"/>
      <c r="G25" s="85"/>
      <c r="H25" s="85"/>
      <c r="I25" s="171">
        <v>1000</v>
      </c>
      <c r="J25" s="66">
        <f t="shared" si="2"/>
        <v>71.428571428571431</v>
      </c>
      <c r="K25" s="86"/>
      <c r="L25" s="48">
        <v>5800</v>
      </c>
      <c r="M25" s="83">
        <f t="shared" si="3"/>
        <v>725</v>
      </c>
    </row>
    <row r="26" spans="1:13" s="84" customFormat="1" ht="20.100000000000001" customHeight="1" x14ac:dyDescent="0.2">
      <c r="A26" s="62"/>
      <c r="B26" s="158" t="s">
        <v>163</v>
      </c>
      <c r="C26" s="159" t="s">
        <v>132</v>
      </c>
      <c r="D26" s="80">
        <v>9950</v>
      </c>
      <c r="E26" s="85"/>
      <c r="F26" s="85"/>
      <c r="G26" s="85"/>
      <c r="H26" s="85"/>
      <c r="I26" s="171">
        <v>9000</v>
      </c>
      <c r="J26" s="66">
        <f t="shared" si="2"/>
        <v>90.452261306532662</v>
      </c>
      <c r="K26" s="88"/>
      <c r="L26" s="48">
        <v>39100</v>
      </c>
      <c r="M26" s="83">
        <f t="shared" si="3"/>
        <v>4887.5</v>
      </c>
    </row>
    <row r="27" spans="1:13" s="84" customFormat="1" ht="20.100000000000001" customHeight="1" x14ac:dyDescent="0.2">
      <c r="A27" s="62"/>
      <c r="B27" s="158" t="s">
        <v>164</v>
      </c>
      <c r="C27" s="159" t="s">
        <v>126</v>
      </c>
      <c r="D27" s="80">
        <v>60000</v>
      </c>
      <c r="E27" s="85"/>
      <c r="F27" s="85"/>
      <c r="G27" s="85"/>
      <c r="H27" s="85"/>
      <c r="I27" s="171">
        <v>50000</v>
      </c>
      <c r="J27" s="66">
        <f t="shared" si="2"/>
        <v>83.333333333333329</v>
      </c>
      <c r="K27" s="86"/>
      <c r="L27" s="48"/>
      <c r="M27" s="83"/>
    </row>
    <row r="28" spans="1:13" s="84" customFormat="1" ht="20.100000000000001" customHeight="1" x14ac:dyDescent="0.2">
      <c r="A28" s="62"/>
      <c r="B28" s="158" t="s">
        <v>165</v>
      </c>
      <c r="C28" s="159" t="s">
        <v>132</v>
      </c>
      <c r="D28" s="80">
        <v>4000</v>
      </c>
      <c r="E28" s="91"/>
      <c r="F28" s="91"/>
      <c r="G28" s="91"/>
      <c r="H28" s="91"/>
      <c r="I28" s="171">
        <v>4000</v>
      </c>
      <c r="J28" s="66">
        <f t="shared" si="2"/>
        <v>100</v>
      </c>
      <c r="K28" s="86"/>
      <c r="L28" s="48"/>
      <c r="M28" s="83"/>
    </row>
    <row r="29" spans="1:13" s="84" customFormat="1" ht="20.100000000000001" customHeight="1" x14ac:dyDescent="0.2">
      <c r="A29" s="92"/>
      <c r="B29" s="158" t="s">
        <v>166</v>
      </c>
      <c r="C29" s="159" t="s">
        <v>132</v>
      </c>
      <c r="D29" s="93">
        <v>30450</v>
      </c>
      <c r="E29" s="85"/>
      <c r="F29" s="85"/>
      <c r="G29" s="85"/>
      <c r="H29" s="85"/>
      <c r="I29" s="172">
        <v>30450</v>
      </c>
      <c r="J29" s="66">
        <f t="shared" si="2"/>
        <v>100</v>
      </c>
      <c r="K29" s="86"/>
      <c r="L29" s="48">
        <v>36000</v>
      </c>
      <c r="M29" s="83">
        <f t="shared" ref="M29:M30" si="6">L29/8</f>
        <v>4500</v>
      </c>
    </row>
    <row r="30" spans="1:13" s="84" customFormat="1" ht="20.100000000000001" customHeight="1" x14ac:dyDescent="0.2">
      <c r="A30" s="62"/>
      <c r="B30" s="158" t="s">
        <v>167</v>
      </c>
      <c r="C30" s="159" t="s">
        <v>132</v>
      </c>
      <c r="D30" s="93">
        <v>8000</v>
      </c>
      <c r="E30" s="85"/>
      <c r="F30" s="85"/>
      <c r="G30" s="85"/>
      <c r="H30" s="85"/>
      <c r="I30" s="172">
        <v>8000</v>
      </c>
      <c r="J30" s="66">
        <f t="shared" si="2"/>
        <v>100</v>
      </c>
      <c r="K30" s="86"/>
      <c r="L30" s="48">
        <v>10000</v>
      </c>
      <c r="M30" s="83">
        <f t="shared" si="6"/>
        <v>1250</v>
      </c>
    </row>
    <row r="31" spans="1:13" s="84" customFormat="1" ht="20.100000000000001" customHeight="1" x14ac:dyDescent="0.2">
      <c r="A31" s="94"/>
      <c r="B31" s="158" t="s">
        <v>93</v>
      </c>
      <c r="C31" s="159" t="s">
        <v>128</v>
      </c>
      <c r="D31" s="93">
        <v>14650</v>
      </c>
      <c r="E31" s="85"/>
      <c r="F31" s="85"/>
      <c r="G31" s="85"/>
      <c r="H31" s="85"/>
      <c r="I31" s="171">
        <v>14650</v>
      </c>
      <c r="J31" s="66">
        <f t="shared" si="2"/>
        <v>100</v>
      </c>
      <c r="K31" s="86"/>
      <c r="L31" s="48">
        <v>60700</v>
      </c>
      <c r="M31" s="83">
        <f t="shared" si="3"/>
        <v>7587.5</v>
      </c>
    </row>
    <row r="32" spans="1:13" s="61" customFormat="1" ht="20.100000000000001" customHeight="1" x14ac:dyDescent="0.2">
      <c r="A32" s="110">
        <v>2</v>
      </c>
      <c r="B32" s="160" t="s">
        <v>147</v>
      </c>
      <c r="C32" s="152" t="s">
        <v>177</v>
      </c>
      <c r="D32" s="105">
        <v>24850</v>
      </c>
      <c r="E32" s="106"/>
      <c r="F32" s="106"/>
      <c r="G32" s="106"/>
      <c r="H32" s="106"/>
      <c r="I32" s="173">
        <f>I33</f>
        <v>10000</v>
      </c>
      <c r="J32" s="107">
        <f>I32*100/D32</f>
        <v>40.241448692152915</v>
      </c>
      <c r="K32" s="134" t="s">
        <v>36</v>
      </c>
      <c r="L32" s="50">
        <v>50300</v>
      </c>
      <c r="M32" s="95">
        <f t="shared" si="3"/>
        <v>6287.5</v>
      </c>
    </row>
    <row r="33" spans="1:17" s="65" customFormat="1" ht="20.100000000000001" customHeight="1" x14ac:dyDescent="0.2">
      <c r="A33" s="108"/>
      <c r="B33" s="153" t="s">
        <v>94</v>
      </c>
      <c r="C33" s="154"/>
      <c r="D33" s="51">
        <v>24850</v>
      </c>
      <c r="E33" s="96"/>
      <c r="F33" s="96"/>
      <c r="G33" s="96"/>
      <c r="H33" s="96"/>
      <c r="I33" s="174">
        <v>10000</v>
      </c>
      <c r="J33" s="66">
        <f t="shared" si="2"/>
        <v>40.241448692152915</v>
      </c>
      <c r="K33" s="64"/>
      <c r="L33" s="47"/>
      <c r="M33" s="64"/>
    </row>
    <row r="34" spans="1:17" s="65" customFormat="1" ht="20.100000000000001" customHeight="1" x14ac:dyDescent="0.2">
      <c r="A34" s="108"/>
      <c r="B34" s="155" t="s">
        <v>148</v>
      </c>
      <c r="C34" s="154"/>
      <c r="D34" s="51">
        <v>12700</v>
      </c>
      <c r="E34" s="96"/>
      <c r="F34" s="96"/>
      <c r="G34" s="96"/>
      <c r="H34" s="96"/>
      <c r="I34" s="174">
        <v>10000</v>
      </c>
      <c r="J34" s="66">
        <f t="shared" si="2"/>
        <v>78.740157480314963</v>
      </c>
      <c r="K34" s="64"/>
      <c r="L34" s="47"/>
      <c r="M34" s="64"/>
    </row>
    <row r="35" spans="1:17" s="84" customFormat="1" ht="20.100000000000001" customHeight="1" x14ac:dyDescent="0.2">
      <c r="A35" s="109"/>
      <c r="B35" s="161" t="s">
        <v>149</v>
      </c>
      <c r="C35" s="159" t="s">
        <v>132</v>
      </c>
      <c r="D35" s="48">
        <v>12150</v>
      </c>
      <c r="E35" s="97"/>
      <c r="F35" s="97"/>
      <c r="G35" s="97"/>
      <c r="H35" s="97"/>
      <c r="I35" s="175">
        <v>0</v>
      </c>
      <c r="J35" s="66">
        <f>I35*100/D35</f>
        <v>0</v>
      </c>
      <c r="K35" s="98"/>
      <c r="L35" s="52">
        <v>50300</v>
      </c>
      <c r="M35" s="99"/>
    </row>
    <row r="36" spans="1:17" s="61" customFormat="1" ht="20.100000000000001" customHeight="1" x14ac:dyDescent="0.2">
      <c r="A36" s="126">
        <v>3</v>
      </c>
      <c r="B36" s="160" t="s">
        <v>86</v>
      </c>
      <c r="C36" s="162" t="s">
        <v>172</v>
      </c>
      <c r="D36" s="124">
        <f>D37</f>
        <v>25150</v>
      </c>
      <c r="E36" s="124">
        <f t="shared" ref="E36:I36" si="7">E37</f>
        <v>0</v>
      </c>
      <c r="F36" s="124">
        <f t="shared" si="7"/>
        <v>0</v>
      </c>
      <c r="G36" s="124">
        <f t="shared" si="7"/>
        <v>0</v>
      </c>
      <c r="H36" s="124">
        <f t="shared" si="7"/>
        <v>0</v>
      </c>
      <c r="I36" s="176">
        <f t="shared" si="7"/>
        <v>20500</v>
      </c>
      <c r="J36" s="124">
        <f>J37</f>
        <v>81.510934393638166</v>
      </c>
      <c r="K36" s="125" t="s">
        <v>36</v>
      </c>
      <c r="L36" s="50"/>
      <c r="M36" s="95"/>
    </row>
    <row r="37" spans="1:17" s="90" customFormat="1" ht="18.95" customHeight="1" x14ac:dyDescent="0.5">
      <c r="A37" s="87"/>
      <c r="B37" s="163" t="s">
        <v>102</v>
      </c>
      <c r="C37" s="164"/>
      <c r="D37" s="111">
        <f>D38+D39+D40+D43</f>
        <v>25150</v>
      </c>
      <c r="E37" s="111">
        <f t="shared" ref="E37:I37" si="8">E38+E39+E40+E43</f>
        <v>0</v>
      </c>
      <c r="F37" s="111">
        <f t="shared" si="8"/>
        <v>0</v>
      </c>
      <c r="G37" s="111">
        <f t="shared" si="8"/>
        <v>0</v>
      </c>
      <c r="H37" s="111">
        <f t="shared" si="8"/>
        <v>0</v>
      </c>
      <c r="I37" s="177">
        <f t="shared" si="8"/>
        <v>20500</v>
      </c>
      <c r="J37" s="111">
        <f>I37*100/D37</f>
        <v>81.510934393638166</v>
      </c>
      <c r="K37" s="112"/>
      <c r="L37" s="49"/>
      <c r="M37" s="89"/>
    </row>
    <row r="38" spans="1:17" s="119" customFormat="1" ht="20.100000000000001" customHeight="1" x14ac:dyDescent="0.2">
      <c r="A38" s="87"/>
      <c r="B38" s="165" t="s">
        <v>104</v>
      </c>
      <c r="C38" s="159"/>
      <c r="D38" s="113">
        <v>3750</v>
      </c>
      <c r="E38" s="114"/>
      <c r="F38" s="114"/>
      <c r="G38" s="114"/>
      <c r="H38" s="114"/>
      <c r="I38" s="175">
        <v>3500</v>
      </c>
      <c r="J38" s="115">
        <f>I38*100/D38</f>
        <v>93.333333333333329</v>
      </c>
      <c r="K38" s="116"/>
      <c r="L38" s="117">
        <v>7200</v>
      </c>
      <c r="M38" s="118">
        <f t="shared" ref="M38:M47" si="9">L38/8</f>
        <v>900</v>
      </c>
    </row>
    <row r="39" spans="1:17" s="119" customFormat="1" ht="20.100000000000001" customHeight="1" x14ac:dyDescent="0.2">
      <c r="A39" s="87"/>
      <c r="B39" s="165" t="s">
        <v>129</v>
      </c>
      <c r="C39" s="157"/>
      <c r="D39" s="120">
        <v>11400</v>
      </c>
      <c r="E39" s="121"/>
      <c r="F39" s="121"/>
      <c r="G39" s="121"/>
      <c r="H39" s="121"/>
      <c r="I39" s="175">
        <v>7000</v>
      </c>
      <c r="J39" s="115">
        <f t="shared" ref="J39:J43" si="10">I39*100/D39</f>
        <v>61.403508771929822</v>
      </c>
      <c r="K39" s="122"/>
      <c r="L39" s="117"/>
      <c r="M39" s="118"/>
    </row>
    <row r="40" spans="1:17" s="84" customFormat="1" ht="20.100000000000001" customHeight="1" x14ac:dyDescent="0.2">
      <c r="A40" s="87"/>
      <c r="B40" s="165" t="s">
        <v>105</v>
      </c>
      <c r="C40" s="159"/>
      <c r="D40" s="93"/>
      <c r="E40" s="93">
        <f t="shared" ref="E40:H40" si="11">E41+E42</f>
        <v>0</v>
      </c>
      <c r="F40" s="93">
        <f t="shared" si="11"/>
        <v>0</v>
      </c>
      <c r="G40" s="93">
        <f t="shared" si="11"/>
        <v>0</v>
      </c>
      <c r="H40" s="93">
        <f t="shared" si="11"/>
        <v>0</v>
      </c>
      <c r="I40" s="178"/>
      <c r="J40" s="66"/>
      <c r="K40" s="123"/>
      <c r="L40" s="48">
        <v>7000</v>
      </c>
      <c r="M40" s="83">
        <f t="shared" ref="M40" si="12">L40/8</f>
        <v>875</v>
      </c>
    </row>
    <row r="41" spans="1:17" s="119" customFormat="1" ht="20.100000000000001" customHeight="1" x14ac:dyDescent="0.2">
      <c r="A41" s="87"/>
      <c r="B41" s="165" t="s">
        <v>108</v>
      </c>
      <c r="C41" s="159" t="s">
        <v>131</v>
      </c>
      <c r="D41" s="113"/>
      <c r="E41" s="114"/>
      <c r="F41" s="114"/>
      <c r="G41" s="114"/>
      <c r="H41" s="114"/>
      <c r="I41" s="175"/>
      <c r="J41" s="115"/>
      <c r="K41" s="116"/>
      <c r="L41" s="117"/>
      <c r="M41" s="118"/>
    </row>
    <row r="42" spans="1:17" s="119" customFormat="1" ht="25.5" customHeight="1" x14ac:dyDescent="0.2">
      <c r="A42" s="87"/>
      <c r="B42" s="165" t="s">
        <v>109</v>
      </c>
      <c r="C42" s="159" t="s">
        <v>130</v>
      </c>
      <c r="D42" s="113"/>
      <c r="E42" s="114"/>
      <c r="F42" s="114"/>
      <c r="G42" s="114"/>
      <c r="H42" s="114"/>
      <c r="I42" s="175"/>
      <c r="J42" s="115"/>
      <c r="K42" s="116"/>
      <c r="L42" s="117"/>
      <c r="M42" s="118"/>
    </row>
    <row r="43" spans="1:17" s="119" customFormat="1" ht="20.100000000000001" customHeight="1" x14ac:dyDescent="0.2">
      <c r="A43" s="87"/>
      <c r="B43" s="165" t="s">
        <v>106</v>
      </c>
      <c r="C43" s="159" t="s">
        <v>123</v>
      </c>
      <c r="D43" s="113">
        <v>10000</v>
      </c>
      <c r="E43" s="114"/>
      <c r="F43" s="114"/>
      <c r="G43" s="114"/>
      <c r="H43" s="114"/>
      <c r="I43" s="175">
        <v>10000</v>
      </c>
      <c r="J43" s="115">
        <f t="shared" si="10"/>
        <v>100</v>
      </c>
      <c r="K43" s="116"/>
      <c r="L43" s="117"/>
      <c r="M43" s="118"/>
    </row>
    <row r="44" spans="1:17" s="128" customFormat="1" ht="20.100000000000001" customHeight="1" x14ac:dyDescent="0.2">
      <c r="A44" s="142">
        <v>4</v>
      </c>
      <c r="B44" s="166" t="s">
        <v>95</v>
      </c>
      <c r="C44" s="162" t="s">
        <v>132</v>
      </c>
      <c r="D44" s="105">
        <f>D45</f>
        <v>1140</v>
      </c>
      <c r="E44" s="106"/>
      <c r="F44" s="106"/>
      <c r="G44" s="106"/>
      <c r="H44" s="106"/>
      <c r="I44" s="179">
        <f>I45</f>
        <v>1140</v>
      </c>
      <c r="J44" s="107">
        <f t="shared" si="2"/>
        <v>100</v>
      </c>
      <c r="K44" s="134" t="s">
        <v>36</v>
      </c>
      <c r="L44" s="53"/>
      <c r="M44" s="127"/>
      <c r="Q44" s="129"/>
    </row>
    <row r="45" spans="1:17" s="84" customFormat="1" ht="40.5" customHeight="1" x14ac:dyDescent="0.2">
      <c r="A45" s="132"/>
      <c r="B45" s="163" t="s">
        <v>96</v>
      </c>
      <c r="C45" s="159"/>
      <c r="D45" s="113">
        <f>D46</f>
        <v>1140</v>
      </c>
      <c r="E45" s="114"/>
      <c r="F45" s="114"/>
      <c r="G45" s="114"/>
      <c r="H45" s="114"/>
      <c r="I45" s="180">
        <f>I46</f>
        <v>1140</v>
      </c>
      <c r="J45" s="115">
        <f t="shared" si="2"/>
        <v>100</v>
      </c>
      <c r="K45" s="116"/>
      <c r="L45" s="48"/>
      <c r="M45" s="83"/>
      <c r="Q45" s="130"/>
    </row>
    <row r="46" spans="1:17" s="84" customFormat="1" ht="20.100000000000001" customHeight="1" x14ac:dyDescent="0.2">
      <c r="A46" s="132"/>
      <c r="B46" s="165" t="s">
        <v>97</v>
      </c>
      <c r="C46" s="159"/>
      <c r="D46" s="113">
        <f>D47</f>
        <v>1140</v>
      </c>
      <c r="E46" s="114"/>
      <c r="F46" s="114"/>
      <c r="G46" s="114"/>
      <c r="H46" s="114"/>
      <c r="I46" s="180">
        <f>I47</f>
        <v>1140</v>
      </c>
      <c r="J46" s="115">
        <f>I46*100/D46</f>
        <v>100</v>
      </c>
      <c r="K46" s="116"/>
      <c r="L46" s="48"/>
      <c r="M46" s="83"/>
      <c r="Q46" s="130"/>
    </row>
    <row r="47" spans="1:17" s="84" customFormat="1" ht="20.100000000000001" customHeight="1" x14ac:dyDescent="0.2">
      <c r="A47" s="133"/>
      <c r="B47" s="165" t="s">
        <v>98</v>
      </c>
      <c r="C47" s="159" t="s">
        <v>132</v>
      </c>
      <c r="D47" s="113">
        <v>1140</v>
      </c>
      <c r="E47" s="114"/>
      <c r="F47" s="114"/>
      <c r="G47" s="114"/>
      <c r="H47" s="114"/>
      <c r="I47" s="175">
        <v>1140</v>
      </c>
      <c r="J47" s="115">
        <f t="shared" si="2"/>
        <v>100</v>
      </c>
      <c r="K47" s="116"/>
      <c r="L47" s="48">
        <v>2140</v>
      </c>
      <c r="M47" s="83">
        <f t="shared" si="9"/>
        <v>267.5</v>
      </c>
      <c r="Q47" s="131"/>
    </row>
    <row r="48" spans="1:17" s="128" customFormat="1" ht="20.100000000000001" customHeight="1" x14ac:dyDescent="0.2">
      <c r="A48" s="142">
        <v>5</v>
      </c>
      <c r="B48" s="166" t="s">
        <v>95</v>
      </c>
      <c r="C48" s="152" t="s">
        <v>132</v>
      </c>
      <c r="D48" s="143">
        <f>D49</f>
        <v>7800</v>
      </c>
      <c r="E48" s="143">
        <f t="shared" ref="E48:H50" si="13">E49</f>
        <v>0</v>
      </c>
      <c r="F48" s="143">
        <f t="shared" si="13"/>
        <v>0</v>
      </c>
      <c r="G48" s="143">
        <f t="shared" si="13"/>
        <v>0</v>
      </c>
      <c r="H48" s="143">
        <f t="shared" si="13"/>
        <v>0</v>
      </c>
      <c r="I48" s="181">
        <f>I49</f>
        <v>7800</v>
      </c>
      <c r="J48" s="143">
        <f>J49</f>
        <v>100</v>
      </c>
      <c r="K48" s="144" t="s">
        <v>36</v>
      </c>
      <c r="L48" s="53"/>
      <c r="M48" s="127"/>
      <c r="Q48" s="129"/>
    </row>
    <row r="49" spans="1:18" s="84" customFormat="1" ht="39" customHeight="1" x14ac:dyDescent="0.2">
      <c r="A49" s="87"/>
      <c r="B49" s="163" t="s">
        <v>96</v>
      </c>
      <c r="C49" s="159"/>
      <c r="D49" s="93">
        <f>D50</f>
        <v>7800</v>
      </c>
      <c r="E49" s="93">
        <f t="shared" si="13"/>
        <v>0</v>
      </c>
      <c r="F49" s="93">
        <f t="shared" si="13"/>
        <v>0</v>
      </c>
      <c r="G49" s="93">
        <f t="shared" si="13"/>
        <v>0</v>
      </c>
      <c r="H49" s="93">
        <f t="shared" si="13"/>
        <v>0</v>
      </c>
      <c r="I49" s="178">
        <f>I50</f>
        <v>7800</v>
      </c>
      <c r="J49" s="93">
        <f>J50</f>
        <v>100</v>
      </c>
      <c r="K49" s="123"/>
      <c r="L49" s="48"/>
      <c r="M49" s="83"/>
      <c r="Q49" s="130"/>
    </row>
    <row r="50" spans="1:18" s="84" customFormat="1" ht="21.75" customHeight="1" x14ac:dyDescent="0.2">
      <c r="A50" s="87"/>
      <c r="B50" s="165" t="s">
        <v>97</v>
      </c>
      <c r="C50" s="159"/>
      <c r="D50" s="93">
        <f>D51</f>
        <v>7800</v>
      </c>
      <c r="E50" s="93">
        <f t="shared" si="13"/>
        <v>0</v>
      </c>
      <c r="F50" s="93">
        <f t="shared" si="13"/>
        <v>0</v>
      </c>
      <c r="G50" s="93">
        <f t="shared" si="13"/>
        <v>0</v>
      </c>
      <c r="H50" s="93">
        <f t="shared" si="13"/>
        <v>0</v>
      </c>
      <c r="I50" s="178">
        <f>I51</f>
        <v>7800</v>
      </c>
      <c r="J50" s="66">
        <f>I50*100/D50</f>
        <v>100</v>
      </c>
      <c r="K50" s="123"/>
      <c r="L50" s="48"/>
      <c r="M50" s="83"/>
      <c r="Q50" s="130"/>
    </row>
    <row r="51" spans="1:18" s="84" customFormat="1" ht="45" customHeight="1" x14ac:dyDescent="0.2">
      <c r="A51" s="136"/>
      <c r="B51" s="165" t="s">
        <v>124</v>
      </c>
      <c r="C51" s="159" t="s">
        <v>132</v>
      </c>
      <c r="D51" s="93">
        <v>7800</v>
      </c>
      <c r="E51" s="85"/>
      <c r="F51" s="85"/>
      <c r="G51" s="85"/>
      <c r="H51" s="85"/>
      <c r="I51" s="175">
        <v>7800</v>
      </c>
      <c r="J51" s="66">
        <f>I51*100/D51</f>
        <v>100</v>
      </c>
      <c r="K51" s="123"/>
      <c r="L51" s="48">
        <v>39000</v>
      </c>
      <c r="M51" s="83">
        <f t="shared" si="3"/>
        <v>4875</v>
      </c>
      <c r="Q51" s="135"/>
    </row>
    <row r="52" spans="1:18" s="61" customFormat="1" ht="20.100000000000001" customHeight="1" x14ac:dyDescent="0.2">
      <c r="A52" s="110">
        <v>6</v>
      </c>
      <c r="B52" s="166" t="s">
        <v>100</v>
      </c>
      <c r="C52" s="152" t="s">
        <v>132</v>
      </c>
      <c r="D52" s="105">
        <f>D53</f>
        <v>42000</v>
      </c>
      <c r="E52" s="106"/>
      <c r="F52" s="106"/>
      <c r="G52" s="106"/>
      <c r="H52" s="106"/>
      <c r="I52" s="182">
        <v>25000</v>
      </c>
      <c r="J52" s="107">
        <f t="shared" si="2"/>
        <v>59.523809523809526</v>
      </c>
      <c r="K52" s="134" t="s">
        <v>36</v>
      </c>
      <c r="L52" s="50">
        <v>38000</v>
      </c>
      <c r="M52" s="95">
        <f t="shared" si="3"/>
        <v>4750</v>
      </c>
      <c r="R52" s="137" t="s">
        <v>87</v>
      </c>
    </row>
    <row r="53" spans="1:18" s="65" customFormat="1" ht="20.100000000000001" customHeight="1" x14ac:dyDescent="0.2">
      <c r="A53" s="141"/>
      <c r="B53" s="153" t="s">
        <v>101</v>
      </c>
      <c r="C53" s="154"/>
      <c r="D53" s="51">
        <f>D54</f>
        <v>42000</v>
      </c>
      <c r="E53" s="96"/>
      <c r="F53" s="96"/>
      <c r="G53" s="96"/>
      <c r="H53" s="96"/>
      <c r="I53" s="183">
        <f>I54</f>
        <v>25000</v>
      </c>
      <c r="J53" s="66">
        <f t="shared" si="2"/>
        <v>59.523809523809526</v>
      </c>
      <c r="K53" s="64"/>
      <c r="L53" s="47"/>
      <c r="M53" s="64"/>
    </row>
    <row r="54" spans="1:18" s="65" customFormat="1" ht="20.100000000000001" customHeight="1" x14ac:dyDescent="0.2">
      <c r="A54" s="141"/>
      <c r="B54" s="155" t="s">
        <v>97</v>
      </c>
      <c r="C54" s="154"/>
      <c r="D54" s="51">
        <f>D55</f>
        <v>42000</v>
      </c>
      <c r="E54" s="96"/>
      <c r="F54" s="96"/>
      <c r="G54" s="96"/>
      <c r="H54" s="96"/>
      <c r="I54" s="183">
        <f>I55</f>
        <v>25000</v>
      </c>
      <c r="J54" s="66">
        <f>I54*100/D54</f>
        <v>59.523809523809526</v>
      </c>
      <c r="K54" s="64"/>
      <c r="L54" s="47"/>
      <c r="M54" s="64"/>
    </row>
    <row r="55" spans="1:18" s="84" customFormat="1" ht="42.75" customHeight="1" x14ac:dyDescent="0.2">
      <c r="A55" s="141"/>
      <c r="B55" s="167" t="s">
        <v>99</v>
      </c>
      <c r="C55" s="167" t="s">
        <v>132</v>
      </c>
      <c r="D55" s="56">
        <v>42000</v>
      </c>
      <c r="E55" s="138"/>
      <c r="F55" s="138"/>
      <c r="G55" s="138"/>
      <c r="H55" s="138"/>
      <c r="I55" s="184">
        <v>25000</v>
      </c>
      <c r="J55" s="139">
        <f>I55*100/D55</f>
        <v>59.523809523809526</v>
      </c>
      <c r="K55" s="140"/>
      <c r="L55" s="52">
        <v>38000</v>
      </c>
      <c r="M55" s="99"/>
    </row>
    <row r="56" spans="1:18" s="61" customFormat="1" ht="20.100000000000001" customHeight="1" x14ac:dyDescent="0.2">
      <c r="A56" s="145">
        <v>7</v>
      </c>
      <c r="B56" s="168" t="s">
        <v>107</v>
      </c>
      <c r="C56" s="168" t="s">
        <v>132</v>
      </c>
      <c r="D56" s="146">
        <v>15000</v>
      </c>
      <c r="E56" s="147"/>
      <c r="F56" s="147"/>
      <c r="G56" s="147"/>
      <c r="H56" s="147"/>
      <c r="I56" s="185">
        <v>15000</v>
      </c>
      <c r="J56" s="107">
        <f t="shared" ref="J56:J57" si="14">I56*100/D56</f>
        <v>100</v>
      </c>
      <c r="K56" s="148" t="s">
        <v>36</v>
      </c>
      <c r="L56" s="46"/>
      <c r="M56" s="60"/>
    </row>
    <row r="57" spans="1:18" s="61" customFormat="1" ht="20.100000000000001" customHeight="1" x14ac:dyDescent="0.2">
      <c r="A57" s="145">
        <v>8</v>
      </c>
      <c r="B57" s="168" t="s">
        <v>168</v>
      </c>
      <c r="C57" s="168" t="s">
        <v>132</v>
      </c>
      <c r="D57" s="146">
        <v>37500</v>
      </c>
      <c r="E57" s="147"/>
      <c r="F57" s="147"/>
      <c r="G57" s="147"/>
      <c r="H57" s="147"/>
      <c r="I57" s="185">
        <v>20000</v>
      </c>
      <c r="J57" s="107">
        <f t="shared" si="14"/>
        <v>53.333333333333336</v>
      </c>
      <c r="K57" s="148" t="s">
        <v>36</v>
      </c>
      <c r="L57" s="46"/>
      <c r="M57" s="60"/>
    </row>
    <row r="58" spans="1:18" s="61" customFormat="1" ht="20.100000000000001" customHeight="1" x14ac:dyDescent="0.2">
      <c r="A58" s="145">
        <v>9</v>
      </c>
      <c r="B58" s="168" t="s">
        <v>169</v>
      </c>
      <c r="C58" s="168" t="s">
        <v>132</v>
      </c>
      <c r="D58" s="146">
        <v>1900</v>
      </c>
      <c r="E58" s="147"/>
      <c r="F58" s="147"/>
      <c r="G58" s="147"/>
      <c r="H58" s="147"/>
      <c r="I58" s="185">
        <v>1900</v>
      </c>
      <c r="J58" s="107">
        <f t="shared" ref="J58" si="15">I58*100/D58</f>
        <v>100</v>
      </c>
      <c r="K58" s="148" t="s">
        <v>36</v>
      </c>
      <c r="L58" s="46"/>
      <c r="M58" s="60"/>
    </row>
    <row r="59" spans="1:18" s="61" customFormat="1" ht="20.100000000000001" customHeight="1" x14ac:dyDescent="0.2">
      <c r="A59" s="145">
        <v>10</v>
      </c>
      <c r="B59" s="168" t="s">
        <v>170</v>
      </c>
      <c r="C59" s="168" t="s">
        <v>132</v>
      </c>
      <c r="D59" s="146">
        <v>3430</v>
      </c>
      <c r="E59" s="147"/>
      <c r="F59" s="147"/>
      <c r="G59" s="147"/>
      <c r="H59" s="147"/>
      <c r="I59" s="185">
        <v>3430</v>
      </c>
      <c r="J59" s="107">
        <f t="shared" ref="J59" si="16">I59*100/D59</f>
        <v>100</v>
      </c>
      <c r="K59" s="148" t="s">
        <v>36</v>
      </c>
      <c r="L59" s="46"/>
      <c r="M59" s="60"/>
    </row>
    <row r="60" spans="1:18" s="58" customFormat="1" ht="33.75" customHeight="1" x14ac:dyDescent="0.5">
      <c r="A60" s="206" t="s">
        <v>171</v>
      </c>
      <c r="B60" s="207"/>
      <c r="C60" s="208"/>
      <c r="D60" s="67">
        <f>D8+D32+D36+D44+D48+D52+D56+D57+D58+D59</f>
        <v>931320</v>
      </c>
      <c r="E60" s="67">
        <f t="shared" ref="E60:H60" si="17">E8+E32+E36+E44+E48+E52+E56+E57</f>
        <v>0</v>
      </c>
      <c r="F60" s="67">
        <f t="shared" si="17"/>
        <v>0</v>
      </c>
      <c r="G60" s="67">
        <f t="shared" si="17"/>
        <v>0</v>
      </c>
      <c r="H60" s="67">
        <f t="shared" si="17"/>
        <v>0</v>
      </c>
      <c r="I60" s="186">
        <f>I8+I32+I36+I44+I48+I52+I56+I57+I58+I59</f>
        <v>831720</v>
      </c>
      <c r="J60" s="68">
        <f>I60*100/D60</f>
        <v>89.305501868315943</v>
      </c>
      <c r="K60" s="69"/>
      <c r="L60" s="54"/>
      <c r="M60" s="59"/>
    </row>
    <row r="61" spans="1:18" s="58" customFormat="1" ht="33.75" customHeight="1" x14ac:dyDescent="0.5">
      <c r="A61" s="194"/>
      <c r="B61" s="194"/>
      <c r="C61" s="194"/>
      <c r="D61" s="195"/>
      <c r="E61" s="195"/>
      <c r="F61" s="195"/>
      <c r="G61" s="195"/>
      <c r="H61" s="195"/>
      <c r="I61" s="196"/>
      <c r="J61" s="197"/>
      <c r="K61" s="194"/>
      <c r="L61" s="198"/>
    </row>
    <row r="62" spans="1:18" ht="21.75" customHeight="1" x14ac:dyDescent="0.55000000000000004">
      <c r="A62" s="70"/>
      <c r="B62" s="70"/>
      <c r="C62" s="149" t="s">
        <v>199</v>
      </c>
      <c r="D62" s="73" t="s">
        <v>103</v>
      </c>
      <c r="E62" s="70"/>
      <c r="F62" s="70"/>
      <c r="G62" s="209" t="s">
        <v>103</v>
      </c>
      <c r="H62" s="209"/>
      <c r="I62" s="149"/>
      <c r="J62" s="72" t="s">
        <v>133</v>
      </c>
      <c r="K62" s="71"/>
    </row>
    <row r="63" spans="1:18" s="70" customFormat="1" ht="20.25" x14ac:dyDescent="0.3">
      <c r="C63" s="71" t="s">
        <v>188</v>
      </c>
      <c r="I63" s="71" t="s">
        <v>192</v>
      </c>
      <c r="J63" s="74"/>
      <c r="K63" s="71"/>
    </row>
    <row r="64" spans="1:18" s="70" customFormat="1" ht="17.25" customHeight="1" x14ac:dyDescent="0.3">
      <c r="C64" s="71" t="s">
        <v>187</v>
      </c>
      <c r="I64" s="71" t="s">
        <v>184</v>
      </c>
      <c r="J64" s="74"/>
      <c r="K64" s="71"/>
    </row>
    <row r="65" spans="2:21" s="75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6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5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6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5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6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5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6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5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6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5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6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5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6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5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6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5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6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5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6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5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6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5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6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5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6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5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6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5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6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5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6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5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6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5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6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5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6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5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6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5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6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5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6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5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6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5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6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5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6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5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6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5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6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5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6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5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6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5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6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5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6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5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6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5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6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5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6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5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6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5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6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5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6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5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6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5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6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5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6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5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6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5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6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5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6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5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6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5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6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5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6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5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6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5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6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5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6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5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6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5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6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5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6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5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6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5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6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5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6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5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6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5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6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5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6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5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6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5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6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5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6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5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6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5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6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5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6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5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6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5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6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5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6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5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6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5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6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5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6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5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6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5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6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5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6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5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6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5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6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5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6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5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6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5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6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5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6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5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6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5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6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5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6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5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6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5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6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5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6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5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6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5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6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5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6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5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6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5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6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5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6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5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6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5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6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5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6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5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6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5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6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5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6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5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6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5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6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5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6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5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6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5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6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5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6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5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6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5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6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5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6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5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6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5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6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5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6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5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6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5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6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5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6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5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6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5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6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5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6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5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6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5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6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5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6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5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6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5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6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5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6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5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6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5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6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5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6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5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6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5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6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5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6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5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6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5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6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5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6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5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6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5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6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5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6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5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6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5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6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5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6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5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6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5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6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5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6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5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6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5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6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5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6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5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6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5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6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5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6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5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6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5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6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5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6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5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6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5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6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5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6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5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6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5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6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5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6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5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6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5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6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5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6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5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6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5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6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5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6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5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6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5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6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5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6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5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6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5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6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5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6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5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6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5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6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5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6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5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6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5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6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5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6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5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6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5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6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5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6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5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6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5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6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5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6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5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6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5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6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5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6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5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6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5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6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5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6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5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6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5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6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5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6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5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6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5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6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5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6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5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6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5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6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5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6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5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6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5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6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5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6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5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6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5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6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5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6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5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6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5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6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5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6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5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6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5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6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5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6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5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6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5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6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5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6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5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6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5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6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5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6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5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6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5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6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5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6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5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6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5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6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5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6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5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6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5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6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5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6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5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6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5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6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5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6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5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6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5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6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5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6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5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6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5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6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5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6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5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6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5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6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5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6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5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6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5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6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5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6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5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6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5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6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5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6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5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6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5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6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5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6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5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6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5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6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5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6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5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6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5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6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5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6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5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6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5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6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5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6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5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6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5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6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5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6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5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6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5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6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5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6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5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6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5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6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5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6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5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6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5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6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5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6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5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6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5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6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5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6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5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6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5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6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5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6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5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6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5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6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5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6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5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6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5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6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5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6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5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6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5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6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5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6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5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6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5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6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5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6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5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6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5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6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5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6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5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6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5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6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5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6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5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6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5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6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5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6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5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6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5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6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5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6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5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6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5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6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5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6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5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6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5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6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5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6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5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6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5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6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5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6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5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6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5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6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5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6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5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6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5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6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5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6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5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6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5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6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5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6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5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6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5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6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5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6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5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6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5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6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5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6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5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6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5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6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5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6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5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6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5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6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5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6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5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6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5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6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5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6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5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6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5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6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5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6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5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6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5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6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5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6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5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6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5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6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5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6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5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6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5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6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5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6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5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6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5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6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5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6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5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6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5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6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5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6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5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6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5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6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5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6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5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6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5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6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5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6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5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6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5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6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5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6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5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6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5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6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5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6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5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6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5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6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5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6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5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6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5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6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5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6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5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6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5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6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5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6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5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6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5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6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5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6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5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6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5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6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5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6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5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6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5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6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5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6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5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6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5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6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5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6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5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6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5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6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5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6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5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6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5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6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5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6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5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6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5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6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5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6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5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6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5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6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5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6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5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6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5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6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5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6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5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6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5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6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5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6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5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6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5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6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5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6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5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6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5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6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5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6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5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6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5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6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5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6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5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6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5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6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5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6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5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6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5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6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5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6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5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6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5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6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5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6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5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6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5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6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5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6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5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6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5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6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5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6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5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6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5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6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5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6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5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6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5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6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5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6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5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6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5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6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5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6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5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6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5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6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5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6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5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6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5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6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5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6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5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6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5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6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5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6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5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6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5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6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5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6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5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6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5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6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5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6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5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6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5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6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5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6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5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6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5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6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5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6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5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6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5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6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5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6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5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6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5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6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5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6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5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6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5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6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5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6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5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6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5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6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5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6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5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6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5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6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5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6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5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6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5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6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5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6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5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6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5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6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5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6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5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6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5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6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5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6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5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6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5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6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5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6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5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6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5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6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5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6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5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6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5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6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5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6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5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6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5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6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5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6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5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6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5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6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5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6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5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6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5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6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5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6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5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6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5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6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5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6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5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6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5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6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5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6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5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6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5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6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5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6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5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6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5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6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5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6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5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6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5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6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5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6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5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6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5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6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5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6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5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6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5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6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5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6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5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6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5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6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5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6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5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6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5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6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5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6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5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6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5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6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5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6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5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6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5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6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5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6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5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6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5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6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5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6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5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6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5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6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5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6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5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6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5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6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5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6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5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6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5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6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5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6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5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6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5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6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5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6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5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6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5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6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5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6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5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6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5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6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5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6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5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6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5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6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5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6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5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6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5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6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5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6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5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6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5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6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5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6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5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6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5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6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5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6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5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6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5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6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5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6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5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6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5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6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5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6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5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6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5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6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5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6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5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6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5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6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5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6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5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6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5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6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5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6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5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6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5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6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5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6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5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6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5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6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5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6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5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6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5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6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5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6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5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6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5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6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5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6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5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6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5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6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5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6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5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6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5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6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5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6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5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6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5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6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5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6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5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6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5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6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5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6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5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6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5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6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5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6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5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6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5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6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5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6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5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6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5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6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5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6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5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6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5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6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5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6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5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6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5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6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5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6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5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6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5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6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5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6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5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6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5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6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5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6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5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6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5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6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5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6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5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6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5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6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5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6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5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6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5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6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5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6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5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6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5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6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5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6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5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6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5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6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5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6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5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6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5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6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5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6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5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6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5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6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5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6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5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6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5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6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5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6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5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6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5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6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5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6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5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6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5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6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5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6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5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6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5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6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5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6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5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6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5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6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5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6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5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6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5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6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5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6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5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6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5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6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5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6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5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6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5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6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5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6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5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6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5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6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5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6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5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6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5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6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5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6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5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6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5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6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5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6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5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6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5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6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5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6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5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6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5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6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5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6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5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6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5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6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5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6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5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6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5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6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5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6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5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6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5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6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5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6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5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6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5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6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5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6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5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6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5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6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5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6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5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6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5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6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5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6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5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6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5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6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5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6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5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6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5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6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5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6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5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6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5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6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5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6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5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6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5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6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5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6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5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6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5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6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5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6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5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6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5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6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5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6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5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6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5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6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5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6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5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6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5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6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5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6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5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6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5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6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5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6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5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6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5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6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5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6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5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6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5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6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5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6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5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6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5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6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5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6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5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6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5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6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5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6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5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6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5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6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5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6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5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6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5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6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5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6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5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6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5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6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5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6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5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6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5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6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5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6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5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6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5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6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5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6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5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6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5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6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5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6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5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6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5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6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5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6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5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6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5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6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5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6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5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6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5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6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5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6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5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6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5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6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5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6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5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6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5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6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5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6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5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6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5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6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5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6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5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6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5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6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5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6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5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6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5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6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5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6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5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6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5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6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5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6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5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6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5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6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5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6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5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6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5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6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5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6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5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6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5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6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5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6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5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6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5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6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5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6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5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6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5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6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5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6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5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6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5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6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5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6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5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6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5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6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5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6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5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6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5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6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5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6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5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6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5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6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5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6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5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6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5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6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5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6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5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6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5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6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5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6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5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6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5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6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5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6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5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6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5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6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5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6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5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6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5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6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5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6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5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6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5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6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5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6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5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6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5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6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5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6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5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6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5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6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5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6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5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6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5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6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5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6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5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6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5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6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5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6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5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6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5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6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5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6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5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6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5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6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5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6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5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6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5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6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5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6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5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6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5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6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5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6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5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6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5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6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5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6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5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6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5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6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5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6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5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6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5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6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5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6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5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6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5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6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5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6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5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6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5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6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5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6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5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6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5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6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5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6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5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6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5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6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5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6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5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6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5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6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5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6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5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6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5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6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5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6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5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6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5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6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5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6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5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6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5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6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5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6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5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6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5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6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5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6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5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6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5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6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5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6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5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6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5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6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5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6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5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6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5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6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5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6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5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6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5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6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5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6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5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6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5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6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5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6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5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6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5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6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5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6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5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6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5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6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5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6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5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6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5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6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5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6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5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6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5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6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5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6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5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6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5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6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5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6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5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6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5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6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5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6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5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6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5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6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5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6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5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6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5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6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  <row r="986" spans="2:21" s="75" customFormat="1" ht="15.75" customHeight="1" x14ac:dyDescent="0.55000000000000004">
      <c r="B986" s="57"/>
      <c r="C986" s="57"/>
      <c r="D986" s="57"/>
      <c r="E986" s="57"/>
      <c r="F986" s="57"/>
      <c r="G986" s="57"/>
      <c r="H986" s="57"/>
      <c r="J986" s="76"/>
      <c r="L986" s="55"/>
      <c r="M986" s="57"/>
      <c r="N986" s="57"/>
      <c r="O986" s="57"/>
      <c r="P986" s="57"/>
      <c r="Q986" s="57"/>
      <c r="R986" s="57"/>
      <c r="S986" s="57"/>
      <c r="T986" s="57"/>
      <c r="U986" s="57"/>
    </row>
    <row r="987" spans="2:21" s="75" customFormat="1" ht="15.75" customHeight="1" x14ac:dyDescent="0.55000000000000004">
      <c r="B987" s="57"/>
      <c r="C987" s="57"/>
      <c r="D987" s="57"/>
      <c r="E987" s="57"/>
      <c r="F987" s="57"/>
      <c r="G987" s="57"/>
      <c r="H987" s="57"/>
      <c r="J987" s="76"/>
      <c r="L987" s="55"/>
      <c r="M987" s="57"/>
      <c r="N987" s="57"/>
      <c r="O987" s="57"/>
      <c r="P987" s="57"/>
      <c r="Q987" s="57"/>
      <c r="R987" s="57"/>
      <c r="S987" s="57"/>
      <c r="T987" s="57"/>
      <c r="U987" s="57"/>
    </row>
    <row r="988" spans="2:21" s="75" customFormat="1" ht="15.75" customHeight="1" x14ac:dyDescent="0.55000000000000004">
      <c r="B988" s="57"/>
      <c r="C988" s="57"/>
      <c r="D988" s="57"/>
      <c r="E988" s="57"/>
      <c r="F988" s="57"/>
      <c r="G988" s="57"/>
      <c r="H988" s="57"/>
      <c r="J988" s="76"/>
      <c r="L988" s="55"/>
      <c r="M988" s="57"/>
      <c r="N988" s="57"/>
      <c r="O988" s="57"/>
      <c r="P988" s="57"/>
      <c r="Q988" s="57"/>
      <c r="R988" s="57"/>
      <c r="S988" s="57"/>
      <c r="T988" s="57"/>
      <c r="U988" s="57"/>
    </row>
  </sheetData>
  <mergeCells count="15">
    <mergeCell ref="L5:L7"/>
    <mergeCell ref="M5:M7"/>
    <mergeCell ref="A60:C60"/>
    <mergeCell ref="G62:H62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A3" sqref="A3:D3"/>
    </sheetView>
  </sheetViews>
  <sheetFormatPr defaultColWidth="8.75" defaultRowHeight="24" x14ac:dyDescent="0.55000000000000004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7" x14ac:dyDescent="0.6">
      <c r="A1" s="223" t="s">
        <v>198</v>
      </c>
      <c r="B1" s="223"/>
      <c r="C1" s="223"/>
      <c r="D1" s="223"/>
    </row>
    <row r="2" spans="1:4" ht="27" x14ac:dyDescent="0.6">
      <c r="A2" s="223" t="s">
        <v>178</v>
      </c>
      <c r="B2" s="223"/>
      <c r="C2" s="223"/>
      <c r="D2" s="223"/>
    </row>
    <row r="3" spans="1:4" ht="27" x14ac:dyDescent="0.6">
      <c r="A3" s="223" t="s">
        <v>193</v>
      </c>
      <c r="B3" s="223"/>
      <c r="C3" s="223"/>
      <c r="D3" s="223"/>
    </row>
    <row r="4" spans="1:4" ht="10.5" customHeight="1" x14ac:dyDescent="0.55000000000000004"/>
    <row r="5" spans="1:4" ht="30" customHeight="1" x14ac:dyDescent="0.55000000000000004">
      <c r="A5" s="188" t="s">
        <v>138</v>
      </c>
      <c r="B5" s="188" t="s">
        <v>139</v>
      </c>
      <c r="C5" s="188" t="s">
        <v>33</v>
      </c>
      <c r="D5" s="188" t="s">
        <v>30</v>
      </c>
    </row>
    <row r="6" spans="1:4" ht="29.25" customHeight="1" x14ac:dyDescent="0.55000000000000004">
      <c r="A6" s="189">
        <v>772550</v>
      </c>
      <c r="B6" s="189">
        <v>726950</v>
      </c>
      <c r="C6" s="189">
        <f>B6*100/A6</f>
        <v>94.097469419455052</v>
      </c>
      <c r="D6" s="190" t="s">
        <v>140</v>
      </c>
    </row>
    <row r="8" spans="1:4" x14ac:dyDescent="0.55000000000000004">
      <c r="A8" s="187" t="s">
        <v>141</v>
      </c>
    </row>
    <row r="9" spans="1:4" x14ac:dyDescent="0.55000000000000004">
      <c r="A9" s="187" t="s">
        <v>142</v>
      </c>
    </row>
    <row r="11" spans="1:4" x14ac:dyDescent="0.55000000000000004">
      <c r="B11" s="191" t="s">
        <v>196</v>
      </c>
      <c r="C11" s="192"/>
      <c r="D11" s="187" t="s">
        <v>195</v>
      </c>
    </row>
    <row r="12" spans="1:4" x14ac:dyDescent="0.55000000000000004">
      <c r="C12" s="187" t="s">
        <v>194</v>
      </c>
    </row>
    <row r="13" spans="1:4" x14ac:dyDescent="0.55000000000000004">
      <c r="B13" s="222" t="s">
        <v>187</v>
      </c>
      <c r="C13" s="222"/>
      <c r="D13" s="222"/>
    </row>
    <row r="14" spans="1:4" x14ac:dyDescent="0.55000000000000004">
      <c r="B14" s="192"/>
      <c r="C14" s="193" t="s">
        <v>197</v>
      </c>
      <c r="D14" s="192"/>
    </row>
    <row r="16" spans="1:4" x14ac:dyDescent="0.55000000000000004">
      <c r="B16" s="191" t="s">
        <v>103</v>
      </c>
      <c r="C16" s="192"/>
      <c r="D16" s="187" t="s">
        <v>133</v>
      </c>
    </row>
    <row r="17" spans="2:4" x14ac:dyDescent="0.55000000000000004">
      <c r="B17" s="222" t="s">
        <v>192</v>
      </c>
      <c r="C17" s="222"/>
      <c r="D17" s="222"/>
    </row>
    <row r="18" spans="2:4" x14ac:dyDescent="0.55000000000000004">
      <c r="B18" s="222" t="s">
        <v>184</v>
      </c>
      <c r="C18" s="222"/>
      <c r="D18" s="222"/>
    </row>
    <row r="19" spans="2:4" x14ac:dyDescent="0.55000000000000004">
      <c r="C19" s="193" t="s">
        <v>197</v>
      </c>
    </row>
    <row r="20" spans="2:4" x14ac:dyDescent="0.55000000000000004">
      <c r="C20" s="193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ht="21" customHeight="1" x14ac:dyDescent="0.55000000000000004">
      <c r="A2" s="233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1" customHeight="1" x14ac:dyDescent="0.55000000000000004">
      <c r="A3" s="233" t="s">
        <v>2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ht="20.25" customHeight="1" x14ac:dyDescent="0.55000000000000004">
      <c r="A4" s="235" t="s">
        <v>81</v>
      </c>
      <c r="B4" s="236"/>
      <c r="C4" s="236"/>
      <c r="D4" s="236"/>
      <c r="E4" s="236"/>
      <c r="F4" s="236"/>
      <c r="G4" s="236"/>
      <c r="H4" s="236"/>
      <c r="I4" s="236"/>
      <c r="J4" s="236"/>
    </row>
    <row r="5" spans="1:10" ht="23.25" customHeight="1" x14ac:dyDescent="0.55000000000000004">
      <c r="A5" s="245" t="s">
        <v>3</v>
      </c>
      <c r="B5" s="242" t="s">
        <v>4</v>
      </c>
      <c r="C5" s="242" t="s">
        <v>5</v>
      </c>
      <c r="D5" s="239" t="s">
        <v>6</v>
      </c>
      <c r="E5" s="240"/>
      <c r="F5" s="240"/>
      <c r="G5" s="240"/>
      <c r="H5" s="241"/>
      <c r="I5" s="242" t="s">
        <v>7</v>
      </c>
      <c r="J5" s="242" t="s">
        <v>8</v>
      </c>
    </row>
    <row r="6" spans="1:10" ht="24" x14ac:dyDescent="0.55000000000000004">
      <c r="A6" s="243"/>
      <c r="B6" s="243"/>
      <c r="C6" s="243"/>
      <c r="D6" s="231" t="s">
        <v>9</v>
      </c>
      <c r="E6" s="244" t="s">
        <v>10</v>
      </c>
      <c r="F6" s="231" t="s">
        <v>11</v>
      </c>
      <c r="G6" s="231" t="s">
        <v>12</v>
      </c>
      <c r="H6" s="231" t="s">
        <v>13</v>
      </c>
      <c r="I6" s="243"/>
      <c r="J6" s="243"/>
    </row>
    <row r="7" spans="1:10" ht="27.75" customHeight="1" x14ac:dyDescent="0.55000000000000004">
      <c r="A7" s="232"/>
      <c r="B7" s="232"/>
      <c r="C7" s="232"/>
      <c r="D7" s="232"/>
      <c r="E7" s="232"/>
      <c r="F7" s="232"/>
      <c r="G7" s="232"/>
      <c r="H7" s="232"/>
      <c r="I7" s="232"/>
      <c r="J7" s="23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3"/>
      <c r="B41" s="234"/>
      <c r="C41" s="234"/>
      <c r="D41" s="234"/>
      <c r="E41" s="234"/>
      <c r="F41" s="234"/>
      <c r="G41" s="234"/>
      <c r="H41" s="234"/>
      <c r="I41" s="234"/>
      <c r="J41" s="234"/>
    </row>
    <row r="42" spans="1:10" ht="18.75" customHeight="1" x14ac:dyDescent="0.55000000000000004">
      <c r="A42" s="233" t="s">
        <v>28</v>
      </c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0" ht="18" customHeight="1" x14ac:dyDescent="0.55000000000000004">
      <c r="A43" s="233" t="s">
        <v>29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10" ht="20.25" customHeight="1" x14ac:dyDescent="0.55000000000000004">
      <c r="A44" s="235" t="s">
        <v>82</v>
      </c>
      <c r="B44" s="236"/>
      <c r="C44" s="236"/>
      <c r="D44" s="236"/>
      <c r="E44" s="236"/>
      <c r="F44" s="236"/>
      <c r="G44" s="236"/>
      <c r="H44" s="236"/>
      <c r="I44" s="236"/>
      <c r="J44" s="236"/>
    </row>
    <row r="45" spans="1:10" ht="14.25" customHeight="1" x14ac:dyDescent="0.55000000000000004">
      <c r="A45" s="231" t="s">
        <v>3</v>
      </c>
      <c r="B45" s="231" t="s">
        <v>4</v>
      </c>
      <c r="C45" s="227" t="s">
        <v>30</v>
      </c>
      <c r="D45" s="228"/>
      <c r="E45" s="227" t="s">
        <v>31</v>
      </c>
      <c r="F45" s="228"/>
      <c r="G45" s="227" t="s">
        <v>32</v>
      </c>
      <c r="H45" s="228"/>
      <c r="I45" s="231" t="s">
        <v>33</v>
      </c>
      <c r="J45" s="237" t="s">
        <v>34</v>
      </c>
    </row>
    <row r="46" spans="1:10" ht="31.5" customHeight="1" x14ac:dyDescent="0.55000000000000004">
      <c r="A46" s="232"/>
      <c r="B46" s="232"/>
      <c r="C46" s="229"/>
      <c r="D46" s="230"/>
      <c r="E46" s="229"/>
      <c r="F46" s="230"/>
      <c r="G46" s="229"/>
      <c r="H46" s="230"/>
      <c r="I46" s="232"/>
      <c r="J46" s="238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6" t="s">
        <v>35</v>
      </c>
      <c r="D47" s="225"/>
      <c r="E47" s="224">
        <f>รายงานการใช้จ่าย!D6</f>
        <v>742400</v>
      </c>
      <c r="F47" s="225"/>
      <c r="G47" s="224">
        <f>รายงานการใช้จ่าย!M6</f>
        <v>0</v>
      </c>
      <c r="H47" s="22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6" t="s">
        <v>37</v>
      </c>
      <c r="D48" s="225"/>
      <c r="E48" s="224">
        <f>รายงานการใช้จ่าย!D7</f>
        <v>91500</v>
      </c>
      <c r="F48" s="225"/>
      <c r="G48" s="224">
        <f>รายงานการใช้จ่าย!M7</f>
        <v>0</v>
      </c>
      <c r="H48" s="22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6" t="s">
        <v>37</v>
      </c>
      <c r="D49" s="225"/>
      <c r="E49" s="224">
        <f>รายงานการใช้จ่าย!D8</f>
        <v>600</v>
      </c>
      <c r="F49" s="225"/>
      <c r="G49" s="224">
        <f>รายงานการใช้จ่าย!M8</f>
        <v>0</v>
      </c>
      <c r="H49" s="22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6" t="s">
        <v>37</v>
      </c>
      <c r="D50" s="225"/>
      <c r="E50" s="224">
        <f>รายงานการใช้จ่าย!D9</f>
        <v>19100</v>
      </c>
      <c r="F50" s="225"/>
      <c r="G50" s="224">
        <f>รายงานการใช้จ่าย!M9</f>
        <v>5400</v>
      </c>
      <c r="H50" s="22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6" t="s">
        <v>37</v>
      </c>
      <c r="D51" s="225"/>
      <c r="E51" s="224">
        <f>รายงานการใช้จ่าย!D10</f>
        <v>115700</v>
      </c>
      <c r="F51" s="225"/>
      <c r="G51" s="224">
        <f>รายงานการใช้จ่าย!M10</f>
        <v>0</v>
      </c>
      <c r="H51" s="22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6" t="s">
        <v>37</v>
      </c>
      <c r="D52" s="225"/>
      <c r="E52" s="224">
        <f>รายงานการใช้จ่าย!D11</f>
        <v>111900</v>
      </c>
      <c r="F52" s="225"/>
      <c r="G52" s="224">
        <f>รายงานการใช้จ่าย!M11</f>
        <v>0</v>
      </c>
      <c r="H52" s="22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6" t="s">
        <v>37</v>
      </c>
      <c r="D53" s="225"/>
      <c r="E53" s="224">
        <f>รายงานการใช้จ่าย!D12</f>
        <v>16100</v>
      </c>
      <c r="F53" s="225"/>
      <c r="G53" s="224">
        <f>รายงานการใช้จ่าย!M12</f>
        <v>0</v>
      </c>
      <c r="H53" s="22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6" t="s">
        <v>37</v>
      </c>
      <c r="D54" s="225"/>
      <c r="E54" s="224">
        <f>รายงานการใช้จ่าย!D13</f>
        <v>19300</v>
      </c>
      <c r="F54" s="225"/>
      <c r="G54" s="224">
        <f>รายงานการใช้จ่าย!M13</f>
        <v>0</v>
      </c>
      <c r="H54" s="22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6" t="s">
        <v>37</v>
      </c>
      <c r="D55" s="225"/>
      <c r="E55" s="224">
        <f>รายงานการใช้จ่าย!D14</f>
        <v>5100</v>
      </c>
      <c r="F55" s="225"/>
      <c r="G55" s="224">
        <f>รายงานการใช้จ่าย!M14</f>
        <v>0</v>
      </c>
      <c r="H55" s="22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6" t="s">
        <v>37</v>
      </c>
      <c r="D56" s="225"/>
      <c r="E56" s="224">
        <f>รายงานการใช้จ่าย!D15</f>
        <v>14000</v>
      </c>
      <c r="F56" s="225"/>
      <c r="G56" s="224">
        <f>รายงานการใช้จ่าย!M15</f>
        <v>0</v>
      </c>
      <c r="H56" s="22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6" t="s">
        <v>37</v>
      </c>
      <c r="D57" s="225"/>
      <c r="E57" s="224">
        <f>รายงานการใช้จ่าย!D16</f>
        <v>1097300</v>
      </c>
      <c r="F57" s="225"/>
      <c r="G57" s="224">
        <f>รายงานการใช้จ่าย!M16</f>
        <v>450742.20000000007</v>
      </c>
      <c r="H57" s="22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6" t="s">
        <v>37</v>
      </c>
      <c r="D58" s="225"/>
      <c r="E58" s="224">
        <f>รายงานการใช้จ่าย!D17</f>
        <v>10000</v>
      </c>
      <c r="F58" s="225"/>
      <c r="G58" s="224">
        <f>รายงานการใช้จ่าย!M17</f>
        <v>0</v>
      </c>
      <c r="H58" s="22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6" t="s">
        <v>37</v>
      </c>
      <c r="D59" s="225"/>
      <c r="E59" s="224">
        <f>รายงานการใช้จ่าย!D18</f>
        <v>76900</v>
      </c>
      <c r="F59" s="225"/>
      <c r="G59" s="224">
        <f>รายงานการใช้จ่าย!M18</f>
        <v>88575</v>
      </c>
      <c r="H59" s="22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6" t="s">
        <v>37</v>
      </c>
      <c r="D60" s="225"/>
      <c r="E60" s="224">
        <f>รายงานการใช้จ่าย!D19</f>
        <v>2339900</v>
      </c>
      <c r="F60" s="225"/>
      <c r="G60" s="224">
        <f>รายงานการใช้จ่าย!M19</f>
        <v>0</v>
      </c>
      <c r="H60" s="22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6" t="s">
        <v>37</v>
      </c>
      <c r="D61" s="225"/>
      <c r="E61" s="224">
        <f>รายงานการใช้จ่าย!D20</f>
        <v>104000</v>
      </c>
      <c r="F61" s="225"/>
      <c r="G61" s="246"/>
      <c r="H61" s="22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6" t="s">
        <v>37</v>
      </c>
      <c r="D62" s="225"/>
      <c r="E62" s="224">
        <f>รายงานการใช้จ่าย!D21</f>
        <v>0</v>
      </c>
      <c r="F62" s="225"/>
      <c r="G62" s="224">
        <f>รายงานการใช้จ่าย!M21</f>
        <v>445182.80000000005</v>
      </c>
      <c r="H62" s="22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6" t="s">
        <v>37</v>
      </c>
      <c r="D63" s="225"/>
      <c r="E63" s="224">
        <f>รายงานการใช้จ่าย!D22</f>
        <v>0</v>
      </c>
      <c r="F63" s="225"/>
      <c r="G63" s="224">
        <f>รายงานการใช้จ่าย!M22</f>
        <v>4888.8599999999997</v>
      </c>
      <c r="H63" s="22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6" t="s">
        <v>37</v>
      </c>
      <c r="D64" s="225"/>
      <c r="E64" s="224">
        <f>รายงานการใช้จ่าย!D23</f>
        <v>0</v>
      </c>
      <c r="F64" s="225"/>
      <c r="G64" s="224">
        <f>รายงานการใช้จ่าย!M23</f>
        <v>5346.78</v>
      </c>
      <c r="H64" s="22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6" t="s">
        <v>37</v>
      </c>
      <c r="D65" s="225"/>
      <c r="E65" s="224">
        <f>รายงานการใช้จ่าย!D24</f>
        <v>0</v>
      </c>
      <c r="F65" s="225"/>
      <c r="G65" s="224">
        <f>รายงานการใช้จ่าย!M24</f>
        <v>6148.75</v>
      </c>
      <c r="H65" s="22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6" t="s">
        <v>37</v>
      </c>
      <c r="D66" s="225"/>
      <c r="E66" s="224">
        <f>รายงานการใช้จ่าย!D25</f>
        <v>0</v>
      </c>
      <c r="F66" s="225"/>
      <c r="G66" s="224">
        <f>รายงานการใช้จ่าย!M25</f>
        <v>36454</v>
      </c>
      <c r="H66" s="22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6" t="s">
        <v>37</v>
      </c>
      <c r="D67" s="225"/>
      <c r="E67" s="224">
        <f>รายงานการใช้จ่าย!D26</f>
        <v>86000</v>
      </c>
      <c r="F67" s="225"/>
      <c r="G67" s="224">
        <f>รายงานการใช้จ่าย!M26</f>
        <v>0</v>
      </c>
      <c r="H67" s="22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6" t="s">
        <v>37</v>
      </c>
      <c r="D68" s="225"/>
      <c r="E68" s="224">
        <f>รายงานการใช้จ่าย!D27</f>
        <v>240000</v>
      </c>
      <c r="F68" s="225"/>
      <c r="G68" s="224">
        <f>รายงานการใช้จ่าย!M27</f>
        <v>240000</v>
      </c>
      <c r="H68" s="22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6" t="s">
        <v>37</v>
      </c>
      <c r="D69" s="225"/>
      <c r="E69" s="224">
        <f>รายงานการใช้จ่าย!D28</f>
        <v>240000</v>
      </c>
      <c r="F69" s="225"/>
      <c r="G69" s="224">
        <f>รายงานการใช้จ่าย!M28</f>
        <v>240000</v>
      </c>
      <c r="H69" s="22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6" t="s">
        <v>37</v>
      </c>
      <c r="D70" s="225"/>
      <c r="E70" s="224">
        <f>รายงานการใช้จ่าย!D29</f>
        <v>7585</v>
      </c>
      <c r="F70" s="225"/>
      <c r="G70" s="224">
        <f>รายงานการใช้จ่าย!M29</f>
        <v>3360</v>
      </c>
      <c r="H70" s="22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6" t="s">
        <v>37</v>
      </c>
      <c r="D71" s="225"/>
      <c r="E71" s="224">
        <f>รายงานการใช้จ่าย!D30</f>
        <v>29320</v>
      </c>
      <c r="F71" s="225"/>
      <c r="G71" s="224">
        <f>รายงานการใช้จ่าย!M30</f>
        <v>10080</v>
      </c>
      <c r="H71" s="22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6" t="s">
        <v>37</v>
      </c>
      <c r="D72" s="225"/>
      <c r="E72" s="224">
        <f>รายงานการใช้จ่าย!D31</f>
        <v>323500</v>
      </c>
      <c r="F72" s="225"/>
      <c r="G72" s="224">
        <f>รายงานการใช้จ่าย!M31</f>
        <v>0</v>
      </c>
      <c r="H72" s="22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6" t="s">
        <v>37</v>
      </c>
      <c r="D73" s="225"/>
      <c r="E73" s="224">
        <f>รายงานการใช้จ่าย!D32</f>
        <v>86000</v>
      </c>
      <c r="F73" s="225"/>
      <c r="G73" s="224">
        <f>รายงานการใช้จ่าย!M32</f>
        <v>0</v>
      </c>
      <c r="H73" s="22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6" t="s">
        <v>37</v>
      </c>
      <c r="D74" s="225"/>
      <c r="E74" s="224">
        <f>รายงานการใช้จ่าย!D33</f>
        <v>36000</v>
      </c>
      <c r="F74" s="225"/>
      <c r="G74" s="224">
        <f>รายงานการใช้จ่าย!M33</f>
        <v>12000</v>
      </c>
      <c r="H74" s="22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6" t="s">
        <v>37</v>
      </c>
      <c r="D75" s="225"/>
      <c r="E75" s="224">
        <f>รายงานการใช้จ่าย!D34</f>
        <v>10000</v>
      </c>
      <c r="F75" s="225"/>
      <c r="G75" s="224">
        <f>รายงานการใช้จ่าย!M34</f>
        <v>6000</v>
      </c>
      <c r="H75" s="22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6" t="s">
        <v>37</v>
      </c>
      <c r="D76" s="225"/>
      <c r="E76" s="224">
        <f>รายงานการใช้จ่าย!D35</f>
        <v>2140</v>
      </c>
      <c r="F76" s="225"/>
      <c r="G76" s="224">
        <f>รายงานการใช้จ่าย!M35</f>
        <v>2140</v>
      </c>
      <c r="H76" s="22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6" t="s">
        <v>37</v>
      </c>
      <c r="D77" s="225"/>
      <c r="E77" s="224">
        <f>รายงานการใช้จ่าย!D36</f>
        <v>15000</v>
      </c>
      <c r="F77" s="225"/>
      <c r="G77" s="224">
        <f>รายงานการใช้จ่าย!M36</f>
        <v>15000</v>
      </c>
      <c r="H77" s="22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6" t="str">
        <f>รายงานการใช้จ่าย!C29</f>
        <v>ให้เจ้าหน้าที่การเงินทำการเบิก</v>
      </c>
      <c r="D78" s="225"/>
      <c r="E78" s="246"/>
      <c r="F78" s="225"/>
      <c r="G78" s="246"/>
      <c r="H78" s="22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6"/>
      <c r="D79" s="225"/>
      <c r="E79" s="224">
        <f>รายงานการใช้จ่าย!D37</f>
        <v>5839345</v>
      </c>
      <c r="F79" s="225"/>
      <c r="G79" s="224">
        <f>SUM(G47:H78)</f>
        <v>1571318.3900000001</v>
      </c>
      <c r="H79" s="22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3" t="s">
        <v>38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6" ht="22.5" customHeight="1" x14ac:dyDescent="0.55000000000000004">
      <c r="A2" s="233" t="s">
        <v>29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</row>
    <row r="3" spans="1:16" ht="22.5" customHeight="1" x14ac:dyDescent="0.55000000000000004">
      <c r="A3" s="235" t="s">
        <v>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6" ht="22.5" customHeight="1" x14ac:dyDescent="0.55000000000000004">
      <c r="A4" s="231" t="s">
        <v>3</v>
      </c>
      <c r="B4" s="231" t="s">
        <v>4</v>
      </c>
      <c r="C4" s="231" t="s">
        <v>30</v>
      </c>
      <c r="D4" s="248" t="s">
        <v>31</v>
      </c>
      <c r="E4" s="2"/>
      <c r="F4" s="227" t="s">
        <v>32</v>
      </c>
      <c r="G4" s="247"/>
      <c r="H4" s="247"/>
      <c r="I4" s="247"/>
      <c r="J4" s="247"/>
      <c r="K4" s="247"/>
      <c r="L4" s="247"/>
      <c r="M4" s="228"/>
      <c r="N4" s="231" t="s">
        <v>33</v>
      </c>
      <c r="O4" s="249" t="s">
        <v>34</v>
      </c>
    </row>
    <row r="5" spans="1:16" ht="22.5" customHeight="1" x14ac:dyDescent="0.55000000000000004">
      <c r="A5" s="232"/>
      <c r="B5" s="232"/>
      <c r="C5" s="232"/>
      <c r="D5" s="2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2"/>
      <c r="O5" s="23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 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2026-06-09T07:15:03Z</cp:lastPrinted>
  <dcterms:created xsi:type="dcterms:W3CDTF">2024-01-10T07:59:11Z</dcterms:created>
  <dcterms:modified xsi:type="dcterms:W3CDTF">2026-06-09T07:15:05Z</dcterms:modified>
</cp:coreProperties>
</file>